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การเงิน ปีงบ 2561\งบปี 2561\"/>
    </mc:Choice>
  </mc:AlternateContent>
  <bookViews>
    <workbookView xWindow="-120" yWindow="-120" windowWidth="20730" windowHeight="11160" tabRatio="833" firstSheet="25" activeTab="29"/>
  </bookViews>
  <sheets>
    <sheet name="งบแสดงฐานะทางการเงิน" sheetId="1" r:id="rId1"/>
    <sheet name="ข้อมูลทั่วไป" sheetId="2" r:id="rId2"/>
    <sheet name="เหตุ2 " sheetId="48" r:id="rId3"/>
    <sheet name="2.1" sheetId="51" r:id="rId4"/>
    <sheet name="เหตุ3" sheetId="5" r:id="rId5"/>
    <sheet name="เหตุ4" sheetId="9" r:id="rId6"/>
    <sheet name="หมายเหตุ  5 " sheetId="10" r:id="rId7"/>
    <sheet name="หมายเหตุ  6 " sheetId="14" r:id="rId8"/>
    <sheet name="หมายเหตุ  7" sheetId="50" r:id="rId9"/>
    <sheet name="หมายเหตุ 8" sheetId="19" r:id="rId10"/>
    <sheet name="เหตุ9" sheetId="23" r:id="rId11"/>
    <sheet name="เหต 9.1" sheetId="26" r:id="rId12"/>
    <sheet name="เหตุ 10" sheetId="55" r:id="rId13"/>
    <sheet name="แผนงานบริหารงานทั่วไป" sheetId="27" r:id="rId14"/>
    <sheet name="รักษาความสงบภายใน" sheetId="28" r:id="rId15"/>
    <sheet name="แผนงานการศึกษา" sheetId="29" r:id="rId16"/>
    <sheet name="แผนงานสาธารณสุข" sheetId="30" r:id="rId17"/>
    <sheet name="แผนงานเคหะและชุมชน" sheetId="31" r:id="rId18"/>
    <sheet name="แผนงานสร้างความเข้มแข็งของชุมชน" sheetId="33" r:id="rId19"/>
    <sheet name="ศาสนาวัฒนธรรมและนันทนาการ" sheetId="34" r:id="rId20"/>
    <sheet name="แผนงานการเกษตร" sheetId="35" r:id="rId21"/>
    <sheet name="แผนงานงบกลาง" sheetId="36" r:id="rId22"/>
    <sheet name="แผนงานรวม" sheetId="37" r:id="rId23"/>
    <sheet name="รายจ่ายจากสะสม" sheetId="39" r:id="rId24"/>
    <sheet name="จ่ายจากเงินรายรับ" sheetId="46" r:id="rId25"/>
    <sheet name="เงินรายรับและเงินสะสม " sheetId="47" r:id="rId26"/>
    <sheet name="จ่ายจากเงินรายรับและเงินสะสม" sheetId="41" r:id="rId27"/>
    <sheet name="งบทดลองก่อนปิดบัญชี" sheetId="53" r:id="rId28"/>
    <sheet name="รายรับประกอบงบทดลองก่อนปิดบัญชี" sheetId="54" r:id="rId29"/>
    <sheet name="งบทดลองหลังปิดบัญชี" sheetId="52" r:id="rId30"/>
  </sheets>
  <definedNames>
    <definedName name="_xlnm.Print_Titles" localSheetId="4">เหตุ3!$1:$5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1" l="1"/>
  <c r="G28" i="41" s="1"/>
  <c r="G28" i="47"/>
  <c r="D27" i="41" l="1"/>
  <c r="D9" i="55" l="1"/>
  <c r="C9" i="55"/>
  <c r="D27" i="46"/>
  <c r="O17" i="46"/>
  <c r="N17" i="46"/>
  <c r="M17" i="46"/>
  <c r="L17" i="46"/>
  <c r="K17" i="46"/>
  <c r="J17" i="46"/>
  <c r="I17" i="46"/>
  <c r="H17" i="46"/>
  <c r="G17" i="46"/>
  <c r="F17" i="46"/>
  <c r="D17" i="46"/>
  <c r="C17" i="47"/>
  <c r="C27" i="47"/>
  <c r="E27" i="47"/>
  <c r="G2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D27" i="47"/>
  <c r="E27" i="46"/>
  <c r="E17" i="46"/>
  <c r="C17" i="46"/>
  <c r="B17" i="46"/>
  <c r="B27" i="46"/>
  <c r="C27" i="46"/>
  <c r="E79" i="54" l="1"/>
  <c r="D79" i="54"/>
  <c r="E69" i="54"/>
  <c r="D69" i="54"/>
  <c r="E59" i="54"/>
  <c r="D59" i="54"/>
  <c r="E42" i="54"/>
  <c r="D42" i="54"/>
  <c r="E38" i="54"/>
  <c r="D38" i="54"/>
  <c r="E31" i="54"/>
  <c r="D31" i="54"/>
  <c r="E28" i="54"/>
  <c r="D28" i="54"/>
  <c r="E24" i="54"/>
  <c r="D24" i="54"/>
  <c r="E10" i="54"/>
  <c r="D10" i="54"/>
  <c r="D38" i="53"/>
  <c r="C38" i="53"/>
  <c r="D60" i="54" l="1"/>
  <c r="D80" i="54" s="1"/>
  <c r="E60" i="54"/>
  <c r="E80" i="54"/>
  <c r="E70" i="54"/>
  <c r="D5" i="54"/>
  <c r="E5" i="54"/>
  <c r="D70" i="54" l="1"/>
  <c r="H44" i="26"/>
  <c r="F44" i="26"/>
  <c r="E44" i="26"/>
  <c r="D44" i="26"/>
  <c r="F31" i="48"/>
  <c r="E31" i="48"/>
  <c r="D28" i="52" l="1"/>
  <c r="C28" i="52"/>
  <c r="E16" i="27" l="1"/>
  <c r="D16" i="27"/>
  <c r="F15" i="27"/>
  <c r="F14" i="27"/>
  <c r="F13" i="27"/>
  <c r="F12" i="27"/>
  <c r="F11" i="27"/>
  <c r="F10" i="27"/>
  <c r="F9" i="27"/>
  <c r="F8" i="27"/>
  <c r="F7" i="27"/>
  <c r="F16" i="27" s="1"/>
  <c r="G27" i="51" l="1"/>
  <c r="D27" i="51"/>
  <c r="C27" i="51"/>
  <c r="B27" i="51"/>
  <c r="E26" i="51"/>
  <c r="E25" i="51"/>
  <c r="E24" i="51"/>
  <c r="E23" i="51"/>
  <c r="E22" i="51"/>
  <c r="E21" i="51"/>
  <c r="E20" i="51"/>
  <c r="E19" i="51"/>
  <c r="E17" i="51"/>
  <c r="E16" i="51"/>
  <c r="E15" i="51"/>
  <c r="E14" i="51"/>
  <c r="E13" i="51"/>
  <c r="E11" i="51"/>
  <c r="E10" i="51"/>
  <c r="E9" i="51"/>
  <c r="E8" i="51"/>
  <c r="E7" i="51"/>
  <c r="E6" i="51"/>
  <c r="E27" i="51" l="1"/>
  <c r="G19" i="1"/>
  <c r="G46" i="50"/>
  <c r="I19" i="1" s="1"/>
  <c r="G24" i="50"/>
  <c r="H69" i="26"/>
  <c r="G69" i="26"/>
  <c r="F69" i="26"/>
  <c r="E69" i="26"/>
  <c r="D69" i="26"/>
  <c r="G9" i="26"/>
  <c r="G8" i="26"/>
  <c r="G44" i="26" s="1"/>
  <c r="C31" i="48" l="1"/>
  <c r="B31" i="48"/>
  <c r="C19" i="19" l="1"/>
  <c r="H16" i="23" l="1"/>
  <c r="E16" i="23"/>
  <c r="G22" i="23" l="1"/>
  <c r="E22" i="23"/>
  <c r="H13" i="9" l="1"/>
  <c r="F13" i="9" l="1"/>
  <c r="E19" i="19" l="1"/>
  <c r="H11" i="14"/>
  <c r="I11" i="1" s="1"/>
  <c r="F11" i="14"/>
  <c r="G11" i="1" s="1"/>
  <c r="G24" i="10" l="1"/>
  <c r="F24" i="10"/>
  <c r="D24" i="10"/>
  <c r="C24" i="10"/>
  <c r="G18" i="10"/>
  <c r="F18" i="10"/>
  <c r="D18" i="10"/>
  <c r="C18" i="10"/>
  <c r="G12" i="10"/>
  <c r="F12" i="10"/>
  <c r="D12" i="10"/>
  <c r="C12" i="10"/>
  <c r="G21" i="5"/>
  <c r="E21" i="5"/>
  <c r="G16" i="5"/>
  <c r="E16" i="5"/>
  <c r="G11" i="5"/>
  <c r="E11" i="5"/>
  <c r="D25" i="10" l="1"/>
  <c r="G25" i="10"/>
  <c r="C25" i="10"/>
  <c r="F25" i="10"/>
  <c r="G22" i="5"/>
  <c r="E22" i="5"/>
  <c r="I24" i="1" l="1"/>
  <c r="I26" i="1" s="1"/>
  <c r="G24" i="1"/>
  <c r="G26" i="1" s="1"/>
  <c r="I20" i="1"/>
  <c r="G20" i="1"/>
  <c r="I10" i="1"/>
  <c r="G10" i="1"/>
  <c r="I9" i="1"/>
  <c r="G9" i="1"/>
  <c r="G8" i="1"/>
  <c r="I8" i="1"/>
  <c r="G12" i="1" l="1"/>
  <c r="G14" i="1" s="1"/>
  <c r="I21" i="1"/>
  <c r="I22" i="1" s="1"/>
  <c r="G21" i="1"/>
  <c r="G22" i="1" s="1"/>
  <c r="I12" i="1"/>
  <c r="I14" i="1" s="1"/>
  <c r="I27" i="1" l="1"/>
  <c r="G27" i="1"/>
</calcChain>
</file>

<file path=xl/sharedStrings.xml><?xml version="1.0" encoding="utf-8"?>
<sst xmlns="http://schemas.openxmlformats.org/spreadsheetml/2006/main" count="1580" uniqueCount="484">
  <si>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</si>
  <si>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</si>
  <si>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</si>
  <si>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</si>
  <si>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</si>
  <si>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ลูกหนี้ค่าภาษี</t>
  </si>
  <si>
    <t>สินทรัพย์หมุนเวียนอื่น</t>
  </si>
  <si>
    <t>รวมสินทรัพย์หมุนเวียน</t>
  </si>
  <si>
    <t>รวมสินทรัพย์</t>
  </si>
  <si>
    <t>หมายเหตุ</t>
  </si>
  <si>
    <t>ปี  2560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</si>
  <si>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</si>
  <si>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</si>
  <si>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</si>
  <si>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</si>
  <si>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</si>
  <si>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</si>
  <si>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</si>
  <si>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</si>
  <si>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</si>
  <si>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</si>
  <si>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</si>
  <si>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ข้อมูลทั่วไป</t>
  </si>
  <si>
    <t xml:space="preserve"> - ข้อมูลทั่วไปขององค์กรปกครองส่วนท้องถิ่น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</si>
  <si>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</si>
  <si>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</si>
  <si>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 </t>
  </si>
  <si>
    <t xml:space="preserve">การบันทึกบัญชีเพื่อจัดทำงบแสดงฐานะการเงินเป็นไปตามเกณฑ์เงินสดและเกณฑ์คงค้าง </t>
  </si>
  <si>
    <t xml:space="preserve">ตามประกาศกระทรวงมหาดไทย เรื่อง หลักเกณฑ์และวิธีปฏิบัติการบันทึกบัญชี การจัดทําทะเบียน และรายงาน </t>
  </si>
  <si>
    <t xml:space="preserve">การเงินขององค์กรปกครองส่วนท้องถิ่น ลงวันที่ 20 มีนาคม พ.ศ. 2558 และที่แก้ไขเพิ่มเติม (ฉบับที่ 2) ลงวันที่ </t>
  </si>
  <si>
    <t xml:space="preserve">21 มีนาคม 2561 และหนังสือสั่งการที่เกี่ยวข้อง </t>
  </si>
  <si>
    <t>1.2  รายการเปิดเผยอื่นใด (ถ้ามี)</t>
  </si>
  <si>
    <t>ประเภททรัพย์สิน</t>
  </si>
  <si>
    <t>ฯลฯ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</si>
  <si>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</si>
  <si>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</si>
  <si>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</si>
  <si>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</si>
  <si>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</si>
  <si>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</si>
  <si>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</si>
  <si>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</si>
  <si>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</si>
  <si>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ครุภัณฑ์สำรวจ</t>
  </si>
  <si>
    <t>ครุภัณฑ์อื่น</t>
  </si>
  <si>
    <t>ราคาทรัพย์สิน</t>
  </si>
  <si>
    <t>แหล่งที่มาของทรัพย์สินทื้งหมด</t>
  </si>
  <si>
    <t>ชื่อ</t>
  </si>
  <si>
    <t>จำนวนเงิน</t>
  </si>
  <si>
    <t>รวม</t>
  </si>
  <si>
    <t/>
  </si>
  <si>
    <t>เงินสด</t>
  </si>
  <si>
    <t>ปี  2561</t>
  </si>
  <si>
    <t>แหล่งเงิน</t>
  </si>
  <si>
    <t>เงินอุดหนุนระบุวัตถุประสงค์/เฉพาะกิจ</t>
  </si>
  <si>
    <t>รวมทั้งสิ้น</t>
  </si>
  <si>
    <t>โครงการ</t>
  </si>
  <si>
    <t>2560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</si>
  <si>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</si>
  <si>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</si>
  <si>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</si>
  <si>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</si>
  <si>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</si>
  <si>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</si>
  <si>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แผนงาน</t>
  </si>
  <si>
    <t>งาน</t>
  </si>
  <si>
    <t>หมวด</t>
  </si>
  <si>
    <t>ประเภท</t>
  </si>
  <si>
    <t>รายรับจริงสูงกว่ารายจ่ายจริง</t>
  </si>
  <si>
    <t xml:space="preserve">     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</si>
  <si>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</si>
  <si>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</si>
  <si>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</si>
  <si>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</si>
  <si>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2561</t>
  </si>
  <si>
    <t>ทั้งนี้  ได้รับอนุมัติให้จ่ายเงินสะสมที่อยู่ระหว่างดำเนินการจำนวน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</si>
  <si>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</si>
  <si>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</si>
  <si>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</si>
  <si>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</si>
  <si>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</si>
  <si>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ประมาณการ</t>
  </si>
  <si>
    <t>งบกลาง</t>
  </si>
  <si>
    <t>งบบุคลากร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</si>
  <si>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</si>
  <si>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</si>
  <si>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</si>
  <si>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</si>
  <si>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</si>
  <si>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</si>
  <si>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</si>
  <si>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</si>
  <si>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</si>
  <si>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</si>
  <si>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</si>
  <si>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</si>
  <si>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รายจ่าย</t>
  </si>
  <si>
    <t>การศึกษา</t>
  </si>
  <si>
    <t>เคหะและชุมชน</t>
  </si>
  <si>
    <t>รายงานรายจ่ายในการดำเนินงานที่จ่ายจากเงินสะสม</t>
  </si>
  <si>
    <t>งบแสดงผลการดำเนินงานจ่ายจากเงินรายรับ</t>
  </si>
  <si>
    <t>รายการ/หมวด</t>
  </si>
  <si>
    <t>รวมรายจ่าย</t>
  </si>
  <si>
    <t>รายรับ</t>
  </si>
  <si>
    <t>ภาษีอากร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</si>
  <si>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</si>
  <si>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</si>
  <si>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</si>
  <si>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</si>
  <si>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รวมรายรับ</t>
  </si>
  <si>
    <t>รวมหนี้สิน</t>
  </si>
  <si>
    <t>ปี 2560</t>
  </si>
  <si>
    <t>เงินฝากธนาคารเพื่อการเกษตรและสหกรณ์การเกษตร สาขา...</t>
  </si>
  <si>
    <t>ประเภท กระแสรายวัน เลขที่ 009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</si>
  <si>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</si>
  <si>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</si>
  <si>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</si>
  <si>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</si>
  <si>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</si>
  <si>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</si>
  <si>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</si>
  <si>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เงินรับฝากค่าใช้จ่ายอื่น</t>
  </si>
  <si>
    <t>เงินรับฝากเงินทุนโครงการเศรษฐกิจชุมชน</t>
  </si>
  <si>
    <t>และจะเบิกจ่ายในปีงบประมาณต่อไป  ตามรายละเอียดแนบท้ายหมายเหตุ 21</t>
  </si>
  <si>
    <t>เงินเดือน (ฝ่ายการเมือง)</t>
  </si>
  <si>
    <t>เงินเดือน (ฝ่ายประจำ)</t>
  </si>
  <si>
    <t>เงินฝากธนาคารกรุงไทย จำกัด (มหาชน) สาขาบัวใหญ่</t>
  </si>
  <si>
    <t>เงินฝากธนาคารออมสิน สาขาคง</t>
  </si>
  <si>
    <t>ประเภท ออมทรัพย์ เลขที่ 302-045286-4</t>
  </si>
  <si>
    <t xml:space="preserve">ประเภท กระแสรายวัน เลขที่ </t>
  </si>
  <si>
    <t>ประเภท ออมทรัพย์ เลขที่ 568-2-46815-7</t>
  </si>
  <si>
    <t>ประเภท ออมทรัพย์ เลขที่ 568-2-78013-5</t>
  </si>
  <si>
    <t>ประเภท ออมทรัพย์ เลขที่ 052540705937</t>
  </si>
  <si>
    <t>ประเภท ประจำ 6 เดือน เลขที่ 34254001481-4</t>
  </si>
  <si>
    <t>โครงการก่อสร้างระบบประปาหมู่บ้าน ม.2</t>
  </si>
  <si>
    <t>โครงการก่อสร้างระบบประปาหมู่บ้าน ม.9</t>
  </si>
  <si>
    <t>งบประมาณ</t>
  </si>
  <si>
    <t>ระดับก่อนวัยเรียนฯ</t>
  </si>
  <si>
    <t>อาหารเสริม(นม)</t>
  </si>
  <si>
    <t>จัดซื้ออาหารเสริม(นม)</t>
  </si>
  <si>
    <t>อุตสาหกรรมฯ</t>
  </si>
  <si>
    <t>ก่อสร้างโครงสร้างฯ</t>
  </si>
  <si>
    <t>ค่าที่ดินฯ</t>
  </si>
  <si>
    <t>ก่อสร้างสาธาฯ</t>
  </si>
  <si>
    <t>ก่อสร้างถนน คสล.ม.13</t>
  </si>
  <si>
    <t>ก่อสร้างถนน คสล.ม.17</t>
  </si>
  <si>
    <t>ก่อสร้างถนนหินคลุก ม.3</t>
  </si>
  <si>
    <t>ก่อสร้างถนนหินคลุก ม.4</t>
  </si>
  <si>
    <t>อุดหนุนฯ</t>
  </si>
  <si>
    <t>ก่อสร้างระบบประปาหมู่บ้าน ม.2</t>
  </si>
  <si>
    <t>ก่อสร้างระบบประปาหมู่บ้าน ม.9</t>
  </si>
  <si>
    <t>บริหารทั่วไป</t>
  </si>
  <si>
    <t>ค่าตอบแทนฯ</t>
  </si>
  <si>
    <t>ค่าตอบแทนผู้ปฎิบัติราชการอันเป็นประโยชน์ฯ</t>
  </si>
  <si>
    <t>บริหารทั่วไปฯ</t>
  </si>
  <si>
    <t>ค่าบำรุงรักษาฯ</t>
  </si>
  <si>
    <t>ซ่อมแซมท่อระบายน้ำ ม.6</t>
  </si>
  <si>
    <t>ก่อสร้างถนน คสล.ม.8</t>
  </si>
  <si>
    <t>ก่อสร้างถนน คสล.ม.1</t>
  </si>
  <si>
    <t>ก่อสร้างถนน ลาดยางผิวเรียบ ม.7</t>
  </si>
  <si>
    <t>ก่อสร้างถนน ลาดยางผิวเรียบ ม.5</t>
  </si>
  <si>
    <t>เงินรับฝากอื่น ๆ - โครงการปรับปรุงสภาพบ้านฯ</t>
  </si>
  <si>
    <t>เงินสะสม  30  กันยายน   2561</t>
  </si>
  <si>
    <t>เงินสะสม  30  กันยายน 2561  ประกอบด้วย</t>
  </si>
  <si>
    <t>เงินรับฝากอื่น ๆ - เงินอุดหนุนศูนย์รวมข่าวสารฯ</t>
  </si>
  <si>
    <t>เงินรับฝากอื่น ๆ - เงิน สปสช.</t>
  </si>
  <si>
    <t>รับคืนเงินสะสม</t>
  </si>
  <si>
    <t>รายการปรับปรุงยอดเงินสะสมระหว่างปี</t>
  </si>
  <si>
    <t>รายได้ค้างรับ</t>
  </si>
  <si>
    <r>
      <rPr>
        <u/>
        <sz val="15"/>
        <color theme="1"/>
        <rFont val="TH SarabunPSK"/>
        <family val="2"/>
      </rPr>
      <t>หัก</t>
    </r>
    <r>
      <rPr>
        <sz val="15"/>
        <color theme="1"/>
        <rFont val="TH SarabunPSK"/>
        <family val="2"/>
      </rPr>
      <t xml:space="preserve">  25 % ของรายรับจริงสูงกว่ารายจ่ายจริง</t>
    </r>
  </si>
  <si>
    <t>โครงการก่อสร้างระบบประปาหมู่บ้าน ม.13</t>
  </si>
  <si>
    <t>โครงการก่อสร้างระบบประปาหมู่บ้าน ม.8</t>
  </si>
  <si>
    <t>เบี้ยยังชีพผู้ทุพพลภาพฯ</t>
  </si>
  <si>
    <t>ค่าขายแบบแปลน</t>
  </si>
  <si>
    <t>เงินเดือน</t>
  </si>
  <si>
    <t>ค่าที่ดิน ฯ</t>
  </si>
  <si>
    <t>สาธารณูปโภค</t>
  </si>
  <si>
    <t>อุดหนุนเฉพาะกิจ</t>
  </si>
  <si>
    <t>ก่อสร้างประปา ม.13</t>
  </si>
  <si>
    <t>ก่อสร้างประปา ม.8</t>
  </si>
  <si>
    <t>สำหรับปี สิ้นสุดวันที่ 30 กันยายน 2561</t>
  </si>
  <si>
    <t xml:space="preserve"> - มีพื้นที่รับผิดชอบทั้งหมด 71.66 ตารางกิโลเมตร</t>
  </si>
  <si>
    <t xml:space="preserve"> - หมู่บ้านในสังกัด จำนวน 14 หมู่บ้าน</t>
  </si>
  <si>
    <t xml:space="preserve"> - มีประชากรทั้งสิ้น 6,503 คน</t>
  </si>
  <si>
    <t>องค์การบริหารส่วนตำบลเทพาลัย อำเภอคง จังหวัดนครราชสีมา</t>
  </si>
  <si>
    <t>จำนวนเงินที่ได้รับ</t>
  </si>
  <si>
    <t>อนุมัติ</t>
  </si>
  <si>
    <t>ก่อสร้างถนน คสล.ม.9</t>
  </si>
  <si>
    <t>ก่อสร้างถนน คสล.ม.11</t>
  </si>
  <si>
    <t>ก่อสร้างถนน คสล.ม.14</t>
  </si>
  <si>
    <t>ก่อสร้างถนน คสล.ม.5</t>
  </si>
  <si>
    <t>ก่อสร้างหินคลุก ม.12</t>
  </si>
  <si>
    <t>ก่อสร้างหินคลุก ม.8</t>
  </si>
  <si>
    <t>ก่อสร้างถนน คสล. ม.1</t>
  </si>
  <si>
    <t>ก่อสร้างถนน คสล. ม.2</t>
  </si>
  <si>
    <t>ก่อสร้างถนน คสล. ม.3</t>
  </si>
  <si>
    <t>ก่อสร้างถนน คสล. ม.4</t>
  </si>
  <si>
    <t>ก่อสร้างถนน คสล. ม.5</t>
  </si>
  <si>
    <t>ก่อสร้างถนน คสล. ม.6</t>
  </si>
  <si>
    <t>ก่อสร้างถนน คสล. ม.9</t>
  </si>
  <si>
    <t>ก่อสร้างถนน คสล. ม.11</t>
  </si>
  <si>
    <t>ก่อสร้างหินคลุก ม.17</t>
  </si>
  <si>
    <t>วางท่อระบายน้ำ ม.7</t>
  </si>
  <si>
    <t>ปรับปรุงถนน คสล.ม.16</t>
  </si>
  <si>
    <t>(2,341,000.00)</t>
  </si>
  <si>
    <t>2. รายได้จากรัฐบาลค้างรับ</t>
  </si>
  <si>
    <t>1. ลูกหนี้ค่าภาษี</t>
  </si>
  <si>
    <t>(1,989,000.00)</t>
  </si>
  <si>
    <t>(6,273.50)</t>
  </si>
  <si>
    <t>ก อสังหาริมทรัพย์</t>
  </si>
  <si>
    <t>ข สังหาริมทรัพย์</t>
  </si>
  <si>
    <t>ครุภัณฑ์วิทยาศาสตร์และการแพทย์</t>
  </si>
  <si>
    <t>ครุภัณฑ์ดนตรี</t>
  </si>
  <si>
    <t>ครุภัณฑ์ดับเพลิง</t>
  </si>
  <si>
    <t>ข เงินสะสม</t>
  </si>
  <si>
    <t>ง เงินสำรองจ่าย</t>
  </si>
  <si>
    <t>จ เงินสำรองรายรับ</t>
  </si>
  <si>
    <t>ก เงินรายได้</t>
  </si>
  <si>
    <t>ค เงินอุดดหนุน</t>
  </si>
  <si>
    <t xml:space="preserve"> -อาคารสำนักงาน </t>
  </si>
  <si>
    <t xml:space="preserve"> -อาคารอเนกประสงค์ </t>
  </si>
  <si>
    <t xml:space="preserve"> -อาคารศูนย์พัฒนาเด็กเล็ก ม.2 </t>
  </si>
  <si>
    <t xml:space="preserve"> -อาคารศูนย์พัฒนาเด็กเล็ก ม.7 </t>
  </si>
  <si>
    <t xml:space="preserve"> -อาคารศูนย์ OTOP   </t>
  </si>
  <si>
    <t xml:space="preserve"> -อาคารโรงเก็บครุภัณฑ์ </t>
  </si>
  <si>
    <t>หมายเหตุ  2  งบทรัพย์สิน</t>
  </si>
  <si>
    <t>หมายเหตุ  9  เงินสะสม</t>
  </si>
  <si>
    <t>ปี 2561</t>
  </si>
  <si>
    <t>ก่อสร้างถนนหินคลุก ม.9</t>
  </si>
  <si>
    <t>วางท่อระบายน้ำ ม.14</t>
  </si>
  <si>
    <t>ก่อสร้างถนนหินคลุก ม.17</t>
  </si>
  <si>
    <t>ก่อสร้างถนนหินคลุก ม.14</t>
  </si>
  <si>
    <t>ก่อสร้างถนน คสล.ม.3</t>
  </si>
  <si>
    <t>วางท่อ คสล.ม.13</t>
  </si>
  <si>
    <t>รวมทั้งสิน</t>
  </si>
  <si>
    <t>หมายเหตุ  6   สินทรัพย์หมุนเวียนอื่น</t>
  </si>
  <si>
    <t>หมายเหตุ  5  ลูกหนี้ค่าภาษี</t>
  </si>
  <si>
    <t>งบทรัพย์สิน</t>
  </si>
  <si>
    <t>ณ วันที่ 30 เดือน กันยายน พ.ศ. 2561</t>
  </si>
  <si>
    <t>ยอดจากงวดก่อน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</si>
  <si>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</si>
  <si>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</si>
  <si>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</si>
  <si>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</si>
  <si>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</si>
  <si>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 xml:space="preserve"> -</t>
  </si>
  <si>
    <t xml:space="preserve"> -อาคารสำนักงาน</t>
  </si>
  <si>
    <t xml:space="preserve"> -อาคารโรงเก็บครุภัณฑ์  </t>
  </si>
  <si>
    <t>ค เงินดุดหนุน</t>
  </si>
  <si>
    <t xml:space="preserve">  -</t>
  </si>
  <si>
    <t>องค์การบริหารส่วนตำบลเทพาลัย</t>
  </si>
  <si>
    <t>รายงานรายจ่ายในการดำเนินงานที่จ่ายจากเงินรายรับตามแผนงานบริหารงานทั่วไป</t>
  </si>
  <si>
    <t>ตั้งแต่วันที่ 1 ตุลาคม 2560 ถึงวันที่ 30 กันยายน 2561</t>
  </si>
  <si>
    <t>แผนงานบริหารงานทั่วไป  0110</t>
  </si>
  <si>
    <t>งานบริหารทั่วไป 00111</t>
  </si>
  <si>
    <t>งานบริหารงานคลัง 00113</t>
  </si>
  <si>
    <t>เงินงบประมาณ</t>
  </si>
  <si>
    <t>-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</si>
  <si>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</si>
  <si>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ประเภทแหล่งเงิน</t>
  </si>
  <si>
    <t>แผนงานการรักษาความสงบภายใน
00120</t>
  </si>
  <si>
    <t>งานบริหารทั่วไปเกี่ยวกับการรักษาความสงบภายใน
00121</t>
  </si>
  <si>
    <t>งานป้องกันภัยฝ่ายพลเรือนและระงับอัคคีภัย
00123</t>
  </si>
  <si>
    <t>รายงานรายจ่ายในการดำเนินงานที่จ่ายจากเงินรายรับตามแผนงานการศึกษา</t>
  </si>
  <si>
    <t>แผนงานการศึกษา
00210</t>
  </si>
  <si>
    <t>งานบริหารทั่วไปเกี่ยวกับการศึกษา
00211</t>
  </si>
  <si>
    <t>งานระดับก่อนวัยเรียนและประถมศึกษา
00212</t>
  </si>
  <si>
    <t>รายงานรายจ่ายในการดำเนินงานที่จ่ายจากเงินรายรับตามแผนงานสาธารณสุข</t>
  </si>
  <si>
    <t>แผนงานสาธารณสุข
00220</t>
  </si>
  <si>
    <t>งานบริหารทั่วไปเกี่ยวกับสาธารณสุข
00221</t>
  </si>
  <si>
    <t>งานบริการสาธารณสุขและงานสาธารณสุขอื่น
00223</t>
  </si>
  <si>
    <t>รายงานรายจ่ายในการดำเนินงานที่จ่ายจากเงินรายรับตามแผนงานเคหะและชุมชน</t>
  </si>
  <si>
    <t>แผนงานเคหะและชุมชน
00240</t>
  </si>
  <si>
    <t>งานบริหารทั่วไปเกี่ยวกับเคหะและชุมชน
00241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</si>
  <si>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</si>
  <si>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แผนงานสร้างความเข้มแข็งของชุมชน
00250</t>
  </si>
  <si>
    <t>งานส่งเสริมและสนับสนุนความเข้มแข็งชุมชน
00252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</si>
  <si>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</si>
  <si>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แผนงานการศาสนาวัฒนธรรมและนันทนาการ
00260</t>
  </si>
  <si>
    <t>งานกีฬาและนันทนาการ
00262</t>
  </si>
  <si>
    <t>งานศาสนาวัฒนธรรมท้องถิ่น
00263</t>
  </si>
  <si>
    <t>รายงานรายจ่ายในการดำเนินงานที่จ่ายจากเงินรายรับตามแผนงานการเกษตร</t>
  </si>
  <si>
    <t>แผนงานการเกษตร
00320</t>
  </si>
  <si>
    <t>งานส่งเสริมการเกษตร
00321</t>
  </si>
  <si>
    <t>รายงานรายจ่ายในการดำเนินงานที่จ่ายจากเงินรายรับตามแผนงานงบกลาง</t>
  </si>
  <si>
    <t>แผนงานงบกลาง
00410</t>
  </si>
  <si>
    <t>งบกลาง
00411</t>
  </si>
  <si>
    <t>รายงานรายจ่ายในการดำเนินงานที่จ่ายจากเงินรายรับตามแผนงานรวม</t>
  </si>
  <si>
    <t>แผนงานบริหารงานทั่วไป
00110</t>
  </si>
  <si>
    <t>แผนงานอุตสาหกรรมและการโยธา
00310</t>
  </si>
  <si>
    <t>เงินอุดหนุนฯ</t>
  </si>
  <si>
    <t>ตั้งแต่วันที่ 1 ตุลาคม 2560 ถึง วันที่ 30 กันยายน 2561</t>
  </si>
  <si>
    <t>อุตสาหกรรมและการโยธา
00310</t>
  </si>
  <si>
    <t>รวมจ่ายจาก
เงินงบประมาณ</t>
  </si>
  <si>
    <t>รวมจ่ายจาก
เงินอุดหนุนระบุวัตถุประสงค์/เฉพาะกิจ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</si>
  <si>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</si>
  <si>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</si>
  <si>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</si>
  <si>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</si>
  <si>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</si>
  <si>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</si>
  <si>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</si>
  <si>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</si>
  <si>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</si>
  <si>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</si>
  <si>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ค่าธรรมเนียม ค่าปรับ และใบอนุญาต</t>
  </si>
  <si>
    <t>รายได้จากทรัพย์สิน</t>
  </si>
  <si>
    <t>เงินอุดหนุนเฉพาะกิจ</t>
  </si>
  <si>
    <t xml:space="preserve">งบแสดงผลการดำเนินงานจ่ายจากเงินรายรับและเงินสะสม </t>
  </si>
  <si>
    <t>รวมจ่ายจาก
เงินสะสม</t>
  </si>
  <si>
    <t xml:space="preserve">งบแสดงผลการดำเนินงานจ่ายจากเงินรายรับ เงินสะสมและเงินทุนสำรองเงินสะสม </t>
  </si>
  <si>
    <t>หมายเหตุ  7 รายจ่ายค้างจ่าย</t>
  </si>
  <si>
    <t>หมายเหตุ 8 เงินรับฝาก</t>
  </si>
  <si>
    <t>เงินสะสม  1  ตุลาคม 2560</t>
  </si>
  <si>
    <t>รายละเอียดแนบท้ายหมายเหตุ 9 เงินสะสม</t>
  </si>
  <si>
    <t>รายรับสูงกว่ารายจ่าย</t>
  </si>
  <si>
    <t>หมายเหตุ 3 เงินสดและเงินฝากธนาคาร</t>
  </si>
  <si>
    <t>หมายเหตุ 4 รายได้จากรัฐบาลค้างรับ</t>
  </si>
  <si>
    <t>งบแสดงฐานะการเงิน</t>
  </si>
  <si>
    <t>ณ วันที่  30  กันยายน  2561</t>
  </si>
  <si>
    <t>อำเภอคง   จังหวัดนครราชสีมา</t>
  </si>
  <si>
    <t>งบทดลอง (หลังปิดบัญชี)</t>
  </si>
  <si>
    <t>ณ  วันที่  30  กันยายน   2561</t>
  </si>
  <si>
    <t>รายการ</t>
  </si>
  <si>
    <t>รหัสบัญชี</t>
  </si>
  <si>
    <t>เดบิท</t>
  </si>
  <si>
    <t>เครดิต</t>
  </si>
  <si>
    <t>เงินฝากธนาคาร  ธกส.  - ออมทรัพย์ 568-2-46815-7</t>
  </si>
  <si>
    <t>11012001</t>
  </si>
  <si>
    <t>เงินฝากธนาคาร  ธกส.  - ออมทรัพย์ 568-2-78013-5</t>
  </si>
  <si>
    <t>เงินฝากธนาคารออมสิน  - ประจำ 42254001481-4</t>
  </si>
  <si>
    <t>11012002</t>
  </si>
  <si>
    <t>เงินฝากธนาคาร ออมสิน เผื่อเรียก 05254070593-7</t>
  </si>
  <si>
    <t>เงินฝากธนาคารกรุงไทย - ออมทรัพย์ 302-0-45286-4</t>
  </si>
  <si>
    <t>11043001</t>
  </si>
  <si>
    <t>11043002</t>
  </si>
  <si>
    <t>11043003</t>
  </si>
  <si>
    <t>11042000</t>
  </si>
  <si>
    <t>11069999</t>
  </si>
  <si>
    <t>31000000</t>
  </si>
  <si>
    <t>32000000</t>
  </si>
  <si>
    <t>ภาษีหัก ณ ที่จ่าย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</si>
  <si>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</si>
  <si>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</si>
  <si>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ประกันสัญญา</t>
  </si>
  <si>
    <t>ประกันสังคม</t>
  </si>
  <si>
    <t>เงินรับฝากอื่น - เงินรอคืนจังหวัด</t>
  </si>
  <si>
    <t>เงินทุนโครงการเศรษฐกิจชุมชน</t>
  </si>
  <si>
    <t>เงินรับฝากอื่น - ก่อสร้างบ้านผู้ทุพพลภาพ</t>
  </si>
  <si>
    <t>หมายเหตุประกอบงบแสดงฐานะการเงินเป็นส่วนหนึ่งของงบการเงินนี้</t>
  </si>
  <si>
    <t>3. ทรัพย์สินหมุนเวียนอื่น</t>
  </si>
  <si>
    <t>4.  เงินสะสมที่สามารถนำไปใช้ได้</t>
  </si>
  <si>
    <t>งบทดลอง (ก่อนปิดบัญชี)</t>
  </si>
  <si>
    <t>เดบิต</t>
  </si>
  <si>
    <t>เงินรายรับ</t>
  </si>
  <si>
    <t>310000</t>
  </si>
  <si>
    <t>320000</t>
  </si>
  <si>
    <t>511000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</si>
  <si>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</si>
  <si>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</si>
  <si>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</si>
  <si>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</si>
  <si>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</si>
  <si>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</si>
  <si>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</si>
  <si>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</si>
  <si>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</si>
  <si>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</si>
  <si>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ณ 28 กันยายน 2561</t>
  </si>
  <si>
    <t>รายรับจริง ปีงบประมาณ 2561</t>
  </si>
  <si>
    <t>28 กันยายน 2561</t>
  </si>
  <si>
    <t>รับจริง</t>
  </si>
  <si>
    <t>รายได้จัดเก็บเอง</t>
  </si>
  <si>
    <t>410000</t>
  </si>
  <si>
    <t>หมวดภาษีอากร</t>
  </si>
  <si>
    <t>411000</t>
  </si>
  <si>
    <t>(1)</t>
  </si>
  <si>
    <t>ภาษีโรงเรือนและที่ดิน</t>
  </si>
  <si>
    <t>411001</t>
  </si>
  <si>
    <t>(2)</t>
  </si>
  <si>
    <t>ภาษีบำรุงท้องที่</t>
  </si>
  <si>
    <t>411002</t>
  </si>
  <si>
    <t>(3)</t>
  </si>
  <si>
    <t>ภาษีป้าย</t>
  </si>
  <si>
    <t>411003</t>
  </si>
  <si>
    <t>หมวดค่าธรรมเนียม  ค่าปรับและใบอนุญาต</t>
  </si>
  <si>
    <t>412000</t>
  </si>
  <si>
    <t>ค่าธรรมเนียมเกี่ยวกับการควบคุมอาคาร</t>
  </si>
  <si>
    <t>412103</t>
  </si>
  <si>
    <t>ค่าธรรมเนียมจดทะเบียนพาณิชย์</t>
  </si>
  <si>
    <t>412128</t>
  </si>
  <si>
    <t>ค่าปรับผู้กระทำผิดกฎหมายจราจรทางบก</t>
  </si>
  <si>
    <t>412202</t>
  </si>
  <si>
    <t>(4)</t>
  </si>
  <si>
    <t>ค่าปรับการผิดสัญญา</t>
  </si>
  <si>
    <t>412210</t>
  </si>
  <si>
    <t>(5)</t>
  </si>
  <si>
    <t xml:space="preserve">ค่าปรับอื่น ๆ </t>
  </si>
  <si>
    <t>412299</t>
  </si>
  <si>
    <t>(6)</t>
  </si>
  <si>
    <t>ค่าใบอนุญาตรับทำการเก็บ ขน สิ่งปฏิกูลหรือมูลฝอย</t>
  </si>
  <si>
    <t>412301</t>
  </si>
  <si>
    <t>(7)</t>
  </si>
  <si>
    <t>ค่าใบอนุญาตประกอบการค้าสำหรับ</t>
  </si>
  <si>
    <t>412303</t>
  </si>
  <si>
    <t>กิจการที่เป็นอันตรายต่อสุขภาพ</t>
  </si>
  <si>
    <t>(8)</t>
  </si>
  <si>
    <t>ค่าใบอนุญาตเกี่ยวกับการควบคุมอาคาร</t>
  </si>
  <si>
    <t>412307</t>
  </si>
  <si>
    <t>(9)</t>
  </si>
  <si>
    <t>ค่าใบอนุญาตอื่น ๆ</t>
  </si>
  <si>
    <t>412399</t>
  </si>
  <si>
    <t>หมวดรายได้จากทรัพย์สิน</t>
  </si>
  <si>
    <t>413000</t>
  </si>
  <si>
    <t>ดอกเบี้ย</t>
  </si>
  <si>
    <t>413003</t>
  </si>
  <si>
    <t>หมวดรายได้จากสาธารณูปโภคและการพาณิชย์</t>
  </si>
  <si>
    <t>414000</t>
  </si>
  <si>
    <t>รายได้จากสาธารณูปโภคอื่น ๆ</t>
  </si>
  <si>
    <t>414001</t>
  </si>
  <si>
    <t>หมวดรายได้เบ็ดเตล็ด</t>
  </si>
  <si>
    <t>415000</t>
  </si>
  <si>
    <t>ค่าจำหน่ายเศษของ</t>
  </si>
  <si>
    <t>415002</t>
  </si>
  <si>
    <t>415004</t>
  </si>
  <si>
    <t>รายได้เบ็ดเตล็ดอื่น ๆ</t>
  </si>
  <si>
    <t>415007</t>
  </si>
  <si>
    <t>หมวดรายได้จากทุน</t>
  </si>
  <si>
    <t>416000</t>
  </si>
  <si>
    <t>ค่าขายทอดตลาดทรัพย์สิน</t>
  </si>
  <si>
    <t>416001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</si>
  <si>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</si>
  <si>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</si>
  <si>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หมวดภาษีจัดสรร</t>
  </si>
  <si>
    <t>421000</t>
  </si>
  <si>
    <t>ภาษีและค่าธรรมเนียมรถยนต์หรือล้อเลื่อน</t>
  </si>
  <si>
    <t>421001</t>
  </si>
  <si>
    <t>ภาษีมูลค่าเพิ่มตาม พ.ร.บ. กำหนดแผนฯ</t>
  </si>
  <si>
    <t>421002</t>
  </si>
  <si>
    <t>ภาษีมูลค่าเพิ่มตาม พ.ร.บ. จัดสรรรายได้ฯ (1 ใน 9)</t>
  </si>
  <si>
    <t>421004</t>
  </si>
  <si>
    <t>ภาษีธุรกิจเฉพาะ</t>
  </si>
  <si>
    <t>421005</t>
  </si>
  <si>
    <t>ภาษีสุรา</t>
  </si>
  <si>
    <t>421006</t>
  </si>
  <si>
    <t>ภาษีสรรพสามิต</t>
  </si>
  <si>
    <t>421007</t>
  </si>
  <si>
    <t>ค่าภาคหลวงและค่าธรรมเนียมป่าไม้</t>
  </si>
  <si>
    <t>421011</t>
  </si>
  <si>
    <t>ค่าภาคหลวงแร่</t>
  </si>
  <si>
    <t>421012</t>
  </si>
  <si>
    <t>ค่าภาคหลวงปิโตรเลี่ยม</t>
  </si>
  <si>
    <t>421013</t>
  </si>
  <si>
    <t>(10)</t>
  </si>
  <si>
    <t>ค่าธรรมเนียมจดทะเบียนสิทธิและนิติกรรมที่ดิน</t>
  </si>
  <si>
    <t>421015</t>
  </si>
  <si>
    <t>(11)</t>
  </si>
  <si>
    <t>ภาษีจัดสรรอื่น(รายได้จากการขายซอง)</t>
  </si>
  <si>
    <t>421999</t>
  </si>
  <si>
    <t>รวมเงินรายรับ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</si>
  <si>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</si>
  <si>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</si>
  <si>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</si>
  <si>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431000</t>
  </si>
  <si>
    <t>เงินอุดหนุนทั่วไป สำหรับดำเนินการตามอำนาจ</t>
  </si>
  <si>
    <t>431002</t>
  </si>
  <si>
    <t>หน้าที่และภารกิจถ่ายโอนเลือกทำ</t>
  </si>
  <si>
    <t>รวมเงินรายรับทั้งสิ้น</t>
  </si>
  <si>
    <t>รายได้ที่รัฐบาลอุดหนุนให้โดยระบุวัตถุประสงค์/เฉพาะกิจ</t>
  </si>
  <si>
    <t>440000</t>
  </si>
  <si>
    <t>หมวดเงินอุดหนุนระบุวัตถุประสงค์/เฉพาะกิจ</t>
  </si>
  <si>
    <t>441000</t>
  </si>
  <si>
    <t>เงินอุดหนุนระบุวัตถุประสงค์/เฉพาะกิจจาก</t>
  </si>
  <si>
    <t>441001</t>
  </si>
  <si>
    <t>กรมส่งเสริมการปกครองท้องถิ่น</t>
  </si>
  <si>
    <t>เงินอุดหนุนระบุวัตถุประสงค์/เฉพาะกิจจากหน่วยงานอื่น</t>
  </si>
  <si>
    <t>441002</t>
  </si>
  <si>
    <t>รวมรับทั้งสิ้น</t>
  </si>
  <si>
    <t xml:space="preserve"> </t>
  </si>
  <si>
    <t>หมายเหตุ  10 ทุนสำรองเงินสะสม</t>
  </si>
  <si>
    <t>25 % ของรายรับจริงสูงกว่ารายจ่ายจริง</t>
  </si>
  <si>
    <t>ทุนสำรองเงินสะสม  30  กันยายน   2561</t>
  </si>
  <si>
    <t>(นางสุภาภรณ์   การถาง)               (นางอุไร   เจือหนองคล้า)               (นายพิสุทธิ์   พร้อมจะบก)</t>
  </si>
  <si>
    <t xml:space="preserve">      ผู้อำนวยการกองคลัง              ปลัดองค์การบริหารส่วนตำบล           นายกองค์การบริหารส่วนตำบล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</si>
</sst>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87" formatCode="_-&quot;฿&quot;* #,##0.00_-;\-&quot;฿&quot;* #,##0.00_-;_-&quot;฿&quot;* &quot;-&quot;??_-;_-@_-"/>
    <numFmt numFmtId="188" formatCode="_-* #,##0.00_-;\-* #,##0.00_-;_-* &quot;-&quot;??_-;_-@_-"/>
    <numFmt numFmtId="189" formatCode="_-* #,##0_-;\-* #,##0_-;_-* &quot;-&quot;??_-;_-@_-"/>
    <numFmt numFmtId="190" formatCode="#,##0.00;[Red]#,##0.00"/>
    <numFmt numFmtId="191" formatCode="[$-1041E]#,##0.00;\-#,##0.00"/>
    <numFmt numFmtId="192" formatCode="[$-1041E]#,##0.00;\(#,##0.00\);&quot;-&quot;"/>
    <numFmt numFmtId="193" formatCode="[$-F800]dddd\,\ mmmm\ dd\,\ yyyy"/>
  </numFmts>
  <fonts count="5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u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i/>
      <u/>
      <sz val="15"/>
      <color theme="1"/>
      <name val="TH SarabunPSK"/>
      <family val="2"/>
    </font>
    <font>
      <u/>
      <sz val="14"/>
      <color theme="1"/>
      <name val="TH SarabunPSK"/>
      <family val="2"/>
    </font>
    <font>
      <sz val="13"/>
      <color theme="1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u/>
      <sz val="15"/>
      <color rgb="FF000000"/>
      <name val="TH SarabunPSK"/>
      <family val="2"/>
    </font>
    <font>
      <b/>
      <u/>
      <sz val="16"/>
      <name val="TH SarabunPSK"/>
      <family val="2"/>
    </font>
    <font>
      <b/>
      <sz val="12"/>
      <color rgb="FF000000"/>
      <name val="TH SarabunPSK"/>
      <family val="2"/>
    </font>
    <font>
      <sz val="11"/>
      <name val="TH SarabunPSK"/>
      <family val="2"/>
    </font>
    <font>
      <sz val="12"/>
      <color rgb="FF000000"/>
      <name val="TH SarabunPSK"/>
      <family val="2"/>
    </font>
    <font>
      <b/>
      <sz val="10"/>
      <color rgb="FF000000"/>
      <name val="TH SarabunPSK"/>
      <family val="2"/>
    </font>
    <font>
      <b/>
      <u/>
      <sz val="10"/>
      <color rgb="FF000000"/>
      <name val="TH SarabunPSK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6"/>
      <color theme="1"/>
      <name val="TH Chakra Petch"/>
    </font>
    <font>
      <b/>
      <u/>
      <sz val="10"/>
      <name val="TH SarabunPSK"/>
      <family val="2"/>
    </font>
    <font>
      <sz val="15"/>
      <name val="TH SarabunPSK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  <charset val="222"/>
    </font>
    <font>
      <sz val="12"/>
      <color theme="1"/>
      <name val="Tahoma"/>
      <family val="2"/>
      <charset val="222"/>
      <scheme val="minor"/>
    </font>
    <font>
      <sz val="12"/>
      <name val="TH SarabunPSK"/>
      <family val="2"/>
      <charset val="222"/>
    </font>
    <font>
      <b/>
      <sz val="12"/>
      <color theme="1"/>
      <name val="TH Chakra Petch"/>
    </font>
    <font>
      <sz val="12"/>
      <color theme="1"/>
      <name val="TH Chakra Petch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88" fontId="1" fillId="0" borderId="0" applyFont="0" applyFill="0" applyBorder="0" applyAlignment="0" applyProtection="0"/>
    <xf numFmtId="0" fontId="4" fillId="0" borderId="0"/>
    <xf numFmtId="0" fontId="4" fillId="0" borderId="0"/>
  </cellStyleXfs>
  <cellXfs count="4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188" fontId="2" fillId="0" borderId="0" xfId="1" applyFont="1"/>
    <xf numFmtId="188" fontId="2" fillId="0" borderId="0" xfId="1" applyFont="1" applyBorder="1"/>
    <xf numFmtId="188" fontId="2" fillId="0" borderId="2" xfId="1" applyFont="1" applyBorder="1"/>
    <xf numFmtId="188" fontId="2" fillId="0" borderId="3" xfId="1" applyFont="1" applyBorder="1"/>
    <xf numFmtId="188" fontId="3" fillId="0" borderId="3" xfId="1" applyFont="1" applyBorder="1"/>
    <xf numFmtId="188" fontId="3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8" fontId="3" fillId="0" borderId="1" xfId="1" applyFont="1" applyBorder="1"/>
    <xf numFmtId="188" fontId="3" fillId="0" borderId="4" xfId="1" applyFont="1" applyBorder="1"/>
    <xf numFmtId="188" fontId="3" fillId="0" borderId="2" xfId="1" applyFont="1" applyBorder="1"/>
    <xf numFmtId="188" fontId="3" fillId="0" borderId="0" xfId="1" applyFont="1" applyAlignment="1">
      <alignment horizontal="center"/>
    </xf>
    <xf numFmtId="188" fontId="3" fillId="0" borderId="0" xfId="1" applyFont="1" applyBorder="1" applyAlignment="1">
      <alignment horizontal="center"/>
    </xf>
    <xf numFmtId="188" fontId="2" fillId="0" borderId="12" xfId="1" applyFont="1" applyBorder="1"/>
    <xf numFmtId="188" fontId="2" fillId="0" borderId="13" xfId="1" applyFont="1" applyBorder="1"/>
    <xf numFmtId="188" fontId="2" fillId="0" borderId="14" xfId="1" applyFont="1" applyBorder="1"/>
    <xf numFmtId="0" fontId="2" fillId="0" borderId="13" xfId="0" applyFont="1" applyBorder="1"/>
    <xf numFmtId="0" fontId="2" fillId="0" borderId="14" xfId="0" applyFont="1" applyBorder="1"/>
    <xf numFmtId="188" fontId="6" fillId="0" borderId="0" xfId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49" fontId="7" fillId="0" borderId="0" xfId="1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 wrapText="1" readingOrder="1"/>
    </xf>
    <xf numFmtId="0" fontId="7" fillId="0" borderId="0" xfId="2" applyFont="1" applyFill="1" applyBorder="1" applyAlignment="1"/>
    <xf numFmtId="188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188" fontId="7" fillId="0" borderId="0" xfId="1" applyFont="1" applyFill="1" applyBorder="1" applyAlignment="1">
      <alignment horizontal="right" wrapText="1" readingOrder="1"/>
    </xf>
    <xf numFmtId="0" fontId="7" fillId="0" borderId="0" xfId="2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wrapText="1" readingOrder="1"/>
    </xf>
    <xf numFmtId="188" fontId="6" fillId="0" borderId="0" xfId="1" applyFont="1" applyFill="1" applyBorder="1" applyAlignment="1">
      <alignment horizontal="right" wrapText="1" readingOrder="1"/>
    </xf>
    <xf numFmtId="0" fontId="7" fillId="0" borderId="0" xfId="3" applyNumberFormat="1" applyFont="1" applyFill="1" applyBorder="1" applyAlignment="1">
      <alignment horizontal="left" vertical="center" wrapText="1" readingOrder="1"/>
    </xf>
    <xf numFmtId="0" fontId="7" fillId="0" borderId="0" xfId="3" applyNumberFormat="1" applyFont="1" applyFill="1" applyBorder="1" applyAlignment="1">
      <alignment vertical="top" wrapText="1"/>
    </xf>
    <xf numFmtId="188" fontId="6" fillId="0" borderId="4" xfId="1" applyFont="1" applyFill="1" applyBorder="1" applyAlignment="1">
      <alignment horizontal="right" wrapText="1" readingOrder="1"/>
    </xf>
    <xf numFmtId="188" fontId="7" fillId="0" borderId="3" xfId="1" applyFont="1" applyFill="1" applyBorder="1" applyAlignment="1">
      <alignment horizontal="right" wrapText="1" readingOrder="1"/>
    </xf>
    <xf numFmtId="188" fontId="6" fillId="0" borderId="17" xfId="1" applyFont="1" applyFill="1" applyBorder="1" applyAlignment="1">
      <alignment horizontal="right" wrapText="1" readingOrder="1"/>
    </xf>
    <xf numFmtId="188" fontId="6" fillId="0" borderId="17" xfId="1" applyFont="1" applyFill="1" applyBorder="1"/>
    <xf numFmtId="0" fontId="7" fillId="0" borderId="0" xfId="2" applyFont="1" applyFill="1" applyBorder="1" applyAlignment="1">
      <alignment horizontal="right"/>
    </xf>
    <xf numFmtId="189" fontId="6" fillId="0" borderId="0" xfId="1" applyNumberFormat="1" applyFont="1" applyFill="1" applyBorder="1"/>
    <xf numFmtId="189" fontId="7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9" fillId="0" borderId="0" xfId="0" applyFont="1"/>
    <xf numFmtId="188" fontId="9" fillId="0" borderId="13" xfId="1" applyFont="1" applyBorder="1"/>
    <xf numFmtId="188" fontId="9" fillId="0" borderId="0" xfId="1" applyFont="1"/>
    <xf numFmtId="0" fontId="8" fillId="0" borderId="0" xfId="0" applyFont="1"/>
    <xf numFmtId="0" fontId="6" fillId="0" borderId="0" xfId="0" applyFont="1"/>
    <xf numFmtId="0" fontId="12" fillId="0" borderId="0" xfId="0" applyFont="1"/>
    <xf numFmtId="0" fontId="11" fillId="0" borderId="0" xfId="2" applyFont="1" applyFill="1" applyBorder="1"/>
    <xf numFmtId="0" fontId="10" fillId="0" borderId="0" xfId="2" applyFont="1" applyFill="1" applyBorder="1"/>
    <xf numFmtId="188" fontId="11" fillId="0" borderId="0" xfId="1" applyFont="1" applyFill="1" applyBorder="1"/>
    <xf numFmtId="188" fontId="10" fillId="0" borderId="0" xfId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188" fontId="12" fillId="0" borderId="13" xfId="1" applyFont="1" applyBorder="1"/>
    <xf numFmtId="0" fontId="12" fillId="0" borderId="10" xfId="0" applyFont="1" applyBorder="1"/>
    <xf numFmtId="0" fontId="12" fillId="0" borderId="11" xfId="0" applyFont="1" applyBorder="1"/>
    <xf numFmtId="0" fontId="16" fillId="0" borderId="10" xfId="0" applyFont="1" applyBorder="1"/>
    <xf numFmtId="0" fontId="12" fillId="0" borderId="8" xfId="0" applyFont="1" applyBorder="1"/>
    <xf numFmtId="188" fontId="12" fillId="0" borderId="0" xfId="1" applyFont="1"/>
    <xf numFmtId="0" fontId="17" fillId="0" borderId="0" xfId="0" applyFont="1"/>
    <xf numFmtId="49" fontId="10" fillId="0" borderId="0" xfId="1" applyNumberFormat="1" applyFont="1" applyFill="1" applyBorder="1" applyAlignment="1">
      <alignment horizontal="center" vertical="center"/>
    </xf>
    <xf numFmtId="188" fontId="10" fillId="0" borderId="0" xfId="1" applyNumberFormat="1" applyFont="1" applyFill="1" applyBorder="1" applyAlignment="1">
      <alignment horizontal="center" vertical="center"/>
    </xf>
    <xf numFmtId="0" fontId="13" fillId="0" borderId="0" xfId="0" applyFont="1"/>
    <xf numFmtId="188" fontId="12" fillId="0" borderId="0" xfId="1" applyNumberFormat="1" applyFont="1"/>
    <xf numFmtId="188" fontId="13" fillId="0" borderId="0" xfId="1" applyFont="1" applyAlignment="1">
      <alignment horizontal="center"/>
    </xf>
    <xf numFmtId="188" fontId="12" fillId="0" borderId="12" xfId="1" applyFont="1" applyBorder="1"/>
    <xf numFmtId="188" fontId="8" fillId="0" borderId="16" xfId="1" applyFont="1" applyBorder="1"/>
    <xf numFmtId="0" fontId="18" fillId="0" borderId="13" xfId="0" applyFont="1" applyBorder="1"/>
    <xf numFmtId="190" fontId="9" fillId="0" borderId="13" xfId="0" applyNumberFormat="1" applyFont="1" applyBorder="1" applyAlignment="1">
      <alignment horizontal="right"/>
    </xf>
    <xf numFmtId="0" fontId="9" fillId="0" borderId="13" xfId="0" applyFont="1" applyBorder="1"/>
    <xf numFmtId="190" fontId="9" fillId="0" borderId="13" xfId="0" applyNumberFormat="1" applyFont="1" applyBorder="1" applyAlignment="1">
      <alignment horizontal="left"/>
    </xf>
    <xf numFmtId="190" fontId="9" fillId="0" borderId="13" xfId="0" applyNumberFormat="1" applyFont="1" applyBorder="1"/>
    <xf numFmtId="0" fontId="9" fillId="0" borderId="13" xfId="0" applyFont="1" applyBorder="1" applyAlignment="1">
      <alignment horizontal="center"/>
    </xf>
    <xf numFmtId="188" fontId="9" fillId="0" borderId="11" xfId="1" applyFont="1" applyBorder="1"/>
    <xf numFmtId="0" fontId="9" fillId="0" borderId="10" xfId="0" applyFont="1" applyBorder="1"/>
    <xf numFmtId="188" fontId="9" fillId="0" borderId="14" xfId="1" applyFont="1" applyBorder="1"/>
    <xf numFmtId="188" fontId="9" fillId="0" borderId="9" xfId="1" applyFont="1" applyBorder="1"/>
    <xf numFmtId="0" fontId="9" fillId="0" borderId="8" xfId="0" applyFont="1" applyBorder="1"/>
    <xf numFmtId="0" fontId="9" fillId="0" borderId="14" xfId="0" applyFont="1" applyBorder="1"/>
    <xf numFmtId="0" fontId="9" fillId="0" borderId="0" xfId="0" applyFont="1" applyAlignment="1"/>
    <xf numFmtId="188" fontId="9" fillId="0" borderId="0" xfId="1" applyFont="1" applyAlignment="1"/>
    <xf numFmtId="0" fontId="9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13" xfId="0" applyFont="1" applyBorder="1"/>
    <xf numFmtId="188" fontId="2" fillId="0" borderId="5" xfId="0" applyNumberFormat="1" applyFont="1" applyBorder="1"/>
    <xf numFmtId="188" fontId="3" fillId="0" borderId="0" xfId="0" applyNumberFormat="1" applyFont="1" applyBorder="1"/>
    <xf numFmtId="188" fontId="2" fillId="0" borderId="0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/>
    <xf numFmtId="0" fontId="12" fillId="0" borderId="12" xfId="0" applyFont="1" applyBorder="1"/>
    <xf numFmtId="0" fontId="12" fillId="0" borderId="13" xfId="0" applyFont="1" applyBorder="1"/>
    <xf numFmtId="0" fontId="8" fillId="0" borderId="5" xfId="0" applyFont="1" applyBorder="1" applyAlignment="1">
      <alignment horizontal="center"/>
    </xf>
    <xf numFmtId="190" fontId="8" fillId="0" borderId="5" xfId="0" applyNumberFormat="1" applyFont="1" applyBorder="1" applyAlignment="1">
      <alignment horizontal="center"/>
    </xf>
    <xf numFmtId="190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center"/>
    </xf>
    <xf numFmtId="190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/>
    <xf numFmtId="190" fontId="9" fillId="0" borderId="14" xfId="0" applyNumberFormat="1" applyFont="1" applyBorder="1"/>
    <xf numFmtId="190" fontId="8" fillId="0" borderId="16" xfId="0" applyNumberFormat="1" applyFont="1" applyBorder="1"/>
    <xf numFmtId="190" fontId="8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21" fillId="0" borderId="5" xfId="3" applyNumberFormat="1" applyFont="1" applyFill="1" applyBorder="1" applyAlignment="1">
      <alignment vertical="top" wrapText="1" readingOrder="1"/>
    </xf>
    <xf numFmtId="0" fontId="20" fillId="0" borderId="5" xfId="3" applyNumberFormat="1" applyFont="1" applyFill="1" applyBorder="1" applyAlignment="1">
      <alignment vertical="top" wrapText="1" readingOrder="1"/>
    </xf>
    <xf numFmtId="0" fontId="20" fillId="0" borderId="5" xfId="3" applyNumberFormat="1" applyFont="1" applyFill="1" applyBorder="1" applyAlignment="1">
      <alignment horizontal="center" vertical="center" wrapText="1" readingOrder="1"/>
    </xf>
    <xf numFmtId="0" fontId="5" fillId="0" borderId="5" xfId="3" applyNumberFormat="1" applyFont="1" applyFill="1" applyBorder="1" applyAlignment="1">
      <alignment horizontal="center" vertical="center" wrapText="1" readingOrder="1"/>
    </xf>
    <xf numFmtId="0" fontId="20" fillId="0" borderId="5" xfId="3" applyNumberFormat="1" applyFont="1" applyFill="1" applyBorder="1" applyAlignment="1">
      <alignment horizontal="left" vertical="top" wrapText="1" readingOrder="1"/>
    </xf>
    <xf numFmtId="191" fontId="20" fillId="0" borderId="5" xfId="3" applyNumberFormat="1" applyFont="1" applyFill="1" applyBorder="1" applyAlignment="1">
      <alignment horizontal="right" vertical="top" wrapText="1" readingOrder="1"/>
    </xf>
    <xf numFmtId="191" fontId="5" fillId="0" borderId="16" xfId="3" applyNumberFormat="1" applyFont="1" applyFill="1" applyBorder="1" applyAlignment="1">
      <alignment horizontal="right" vertical="top" wrapText="1" readingOrder="1"/>
    </xf>
    <xf numFmtId="0" fontId="6" fillId="0" borderId="5" xfId="0" applyFont="1" applyFill="1" applyBorder="1"/>
    <xf numFmtId="0" fontId="20" fillId="0" borderId="5" xfId="3" applyNumberFormat="1" applyFont="1" applyFill="1" applyBorder="1" applyAlignment="1">
      <alignment horizontal="right" vertical="top" wrapText="1" readingOrder="1"/>
    </xf>
    <xf numFmtId="0" fontId="20" fillId="0" borderId="22" xfId="3" applyNumberFormat="1" applyFont="1" applyFill="1" applyBorder="1" applyAlignment="1">
      <alignment horizontal="center" vertical="center" wrapText="1" readingOrder="1"/>
    </xf>
    <xf numFmtId="0" fontId="20" fillId="0" borderId="22" xfId="3" applyNumberFormat="1" applyFont="1" applyFill="1" applyBorder="1" applyAlignment="1">
      <alignment horizontal="right" vertical="top" wrapText="1" readingOrder="1"/>
    </xf>
    <xf numFmtId="191" fontId="20" fillId="0" borderId="22" xfId="3" applyNumberFormat="1" applyFont="1" applyFill="1" applyBorder="1" applyAlignment="1">
      <alignment horizontal="right" vertical="top" wrapText="1" readingOrder="1"/>
    </xf>
    <xf numFmtId="191" fontId="5" fillId="0" borderId="21" xfId="3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23" fillId="0" borderId="5" xfId="3" applyNumberFormat="1" applyFont="1" applyFill="1" applyBorder="1" applyAlignment="1">
      <alignment vertical="top" wrapText="1" readingOrder="1"/>
    </xf>
    <xf numFmtId="0" fontId="22" fillId="0" borderId="5" xfId="3" applyNumberFormat="1" applyFont="1" applyFill="1" applyBorder="1" applyAlignment="1">
      <alignment vertical="top" wrapText="1" readingOrder="1"/>
    </xf>
    <xf numFmtId="0" fontId="22" fillId="0" borderId="5" xfId="3" applyNumberFormat="1" applyFont="1" applyFill="1" applyBorder="1" applyAlignment="1">
      <alignment horizontal="center" vertical="center" wrapText="1" readingOrder="1"/>
    </xf>
    <xf numFmtId="0" fontId="14" fillId="0" borderId="5" xfId="3" applyNumberFormat="1" applyFont="1" applyFill="1" applyBorder="1" applyAlignment="1">
      <alignment horizontal="center" vertical="center" wrapText="1" readingOrder="1"/>
    </xf>
    <xf numFmtId="191" fontId="22" fillId="0" borderId="5" xfId="3" applyNumberFormat="1" applyFont="1" applyFill="1" applyBorder="1" applyAlignment="1">
      <alignment horizontal="right" vertical="top" wrapText="1" readingOrder="1"/>
    </xf>
    <xf numFmtId="0" fontId="22" fillId="0" borderId="5" xfId="3" applyNumberFormat="1" applyFont="1" applyFill="1" applyBorder="1" applyAlignment="1">
      <alignment horizontal="right" vertical="top" wrapText="1" readingOrder="1"/>
    </xf>
    <xf numFmtId="191" fontId="14" fillId="0" borderId="16" xfId="3" applyNumberFormat="1" applyFont="1" applyFill="1" applyBorder="1" applyAlignment="1">
      <alignment horizontal="right" vertical="top" wrapText="1" readingOrder="1"/>
    </xf>
    <xf numFmtId="0" fontId="22" fillId="0" borderId="5" xfId="3" applyNumberFormat="1" applyFont="1" applyFill="1" applyBorder="1" applyAlignment="1">
      <alignment horizontal="left" vertical="top" wrapText="1" readingOrder="1"/>
    </xf>
    <xf numFmtId="0" fontId="20" fillId="2" borderId="0" xfId="3" applyNumberFormat="1" applyFont="1" applyFill="1" applyBorder="1" applyAlignment="1">
      <alignment vertical="center" wrapText="1" readingOrder="1"/>
    </xf>
    <xf numFmtId="0" fontId="24" fillId="0" borderId="5" xfId="3" applyNumberFormat="1" applyFont="1" applyFill="1" applyBorder="1" applyAlignment="1">
      <alignment vertical="top" wrapText="1" readingOrder="1"/>
    </xf>
    <xf numFmtId="0" fontId="6" fillId="0" borderId="5" xfId="3" applyNumberFormat="1" applyFont="1" applyFill="1" applyBorder="1" applyAlignment="1">
      <alignment vertical="top" wrapText="1" readingOrder="1"/>
    </xf>
    <xf numFmtId="0" fontId="6" fillId="0" borderId="5" xfId="3" applyNumberFormat="1" applyFont="1" applyFill="1" applyBorder="1" applyAlignment="1">
      <alignment horizontal="center" vertical="center" wrapText="1" readingOrder="1"/>
    </xf>
    <xf numFmtId="0" fontId="7" fillId="0" borderId="5" xfId="3" applyNumberFormat="1" applyFont="1" applyFill="1" applyBorder="1" applyAlignment="1">
      <alignment horizontal="center" vertical="center" wrapText="1" readingOrder="1"/>
    </xf>
    <xf numFmtId="191" fontId="6" fillId="0" borderId="5" xfId="3" applyNumberFormat="1" applyFont="1" applyFill="1" applyBorder="1" applyAlignment="1">
      <alignment horizontal="right" vertical="top" wrapText="1" readingOrder="1"/>
    </xf>
    <xf numFmtId="191" fontId="7" fillId="0" borderId="16" xfId="3" applyNumberFormat="1" applyFont="1" applyFill="1" applyBorder="1" applyAlignment="1">
      <alignment horizontal="right" vertical="top" wrapText="1" readingOrder="1"/>
    </xf>
    <xf numFmtId="0" fontId="6" fillId="0" borderId="5" xfId="3" applyNumberFormat="1" applyFont="1" applyFill="1" applyBorder="1" applyAlignment="1">
      <alignment horizontal="left" vertical="center" wrapText="1" readingOrder="1"/>
    </xf>
    <xf numFmtId="0" fontId="7" fillId="0" borderId="5" xfId="3" applyNumberFormat="1" applyFont="1" applyFill="1" applyBorder="1" applyAlignment="1">
      <alignment horizontal="center" vertical="center" wrapText="1" readingOrder="1"/>
    </xf>
    <xf numFmtId="0" fontId="6" fillId="0" borderId="5" xfId="3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/>
    <xf numFmtId="0" fontId="29" fillId="0" borderId="5" xfId="3" applyNumberFormat="1" applyFont="1" applyFill="1" applyBorder="1" applyAlignment="1">
      <alignment vertical="top" wrapText="1" readingOrder="1"/>
    </xf>
    <xf numFmtId="0" fontId="28" fillId="0" borderId="5" xfId="3" applyNumberFormat="1" applyFont="1" applyFill="1" applyBorder="1" applyAlignment="1">
      <alignment horizontal="center" vertical="center" wrapText="1" readingOrder="1"/>
    </xf>
    <xf numFmtId="0" fontId="28" fillId="0" borderId="5" xfId="3" applyNumberFormat="1" applyFont="1" applyFill="1" applyBorder="1" applyAlignment="1">
      <alignment horizontal="center" vertical="center" wrapText="1" readingOrder="1"/>
    </xf>
    <xf numFmtId="191" fontId="30" fillId="0" borderId="5" xfId="3" applyNumberFormat="1" applyFont="1" applyFill="1" applyBorder="1" applyAlignment="1">
      <alignment horizontal="right" vertical="center" wrapText="1" readingOrder="1"/>
    </xf>
    <xf numFmtId="0" fontId="30" fillId="0" borderId="5" xfId="3" applyNumberFormat="1" applyFont="1" applyFill="1" applyBorder="1" applyAlignment="1">
      <alignment horizontal="right" vertical="center" wrapText="1" readingOrder="1"/>
    </xf>
    <xf numFmtId="191" fontId="28" fillId="0" borderId="5" xfId="3" applyNumberFormat="1" applyFont="1" applyFill="1" applyBorder="1" applyAlignment="1">
      <alignment horizontal="right" vertical="center" wrapText="1" readingOrder="1"/>
    </xf>
    <xf numFmtId="0" fontId="28" fillId="0" borderId="5" xfId="3" applyNumberFormat="1" applyFont="1" applyFill="1" applyBorder="1" applyAlignment="1">
      <alignment horizontal="right" vertical="center" wrapText="1" readingOrder="1"/>
    </xf>
    <xf numFmtId="191" fontId="28" fillId="0" borderId="16" xfId="3" applyNumberFormat="1" applyFont="1" applyFill="1" applyBorder="1" applyAlignment="1">
      <alignment horizontal="right" vertical="center" wrapText="1" readingOrder="1"/>
    </xf>
    <xf numFmtId="0" fontId="28" fillId="0" borderId="16" xfId="3" applyNumberFormat="1" applyFont="1" applyFill="1" applyBorder="1" applyAlignment="1">
      <alignment horizontal="right" vertical="center" wrapText="1" readingOrder="1"/>
    </xf>
    <xf numFmtId="0" fontId="30" fillId="0" borderId="5" xfId="3" applyNumberFormat="1" applyFont="1" applyFill="1" applyBorder="1" applyAlignment="1">
      <alignment vertical="top" wrapText="1" readingOrder="1"/>
    </xf>
    <xf numFmtId="191" fontId="20" fillId="0" borderId="5" xfId="3" applyNumberFormat="1" applyFont="1" applyFill="1" applyBorder="1" applyAlignment="1">
      <alignment horizontal="right" vertical="center" wrapText="1" readingOrder="1"/>
    </xf>
    <xf numFmtId="191" fontId="20" fillId="0" borderId="16" xfId="3" applyNumberFormat="1" applyFont="1" applyFill="1" applyBorder="1" applyAlignment="1">
      <alignment horizontal="right" vertical="center" wrapText="1" readingOrder="1"/>
    </xf>
    <xf numFmtId="191" fontId="20" fillId="0" borderId="5" xfId="3" applyNumberFormat="1" applyFont="1" applyFill="1" applyBorder="1" applyAlignment="1">
      <alignment vertical="center" wrapText="1" readingOrder="1"/>
    </xf>
    <xf numFmtId="0" fontId="25" fillId="2" borderId="0" xfId="3" applyNumberFormat="1" applyFont="1" applyFill="1" applyBorder="1" applyAlignment="1">
      <alignment vertical="center" wrapText="1" readingOrder="1"/>
    </xf>
    <xf numFmtId="0" fontId="27" fillId="2" borderId="0" xfId="3" applyNumberFormat="1" applyFont="1" applyFill="1" applyBorder="1" applyAlignment="1">
      <alignment vertical="center" wrapText="1" readingOrder="1"/>
    </xf>
    <xf numFmtId="0" fontId="29" fillId="0" borderId="5" xfId="3" applyNumberFormat="1" applyFont="1" applyFill="1" applyBorder="1" applyAlignment="1">
      <alignment horizontal="left" vertical="center" wrapText="1" readingOrder="1"/>
    </xf>
    <xf numFmtId="0" fontId="30" fillId="0" borderId="5" xfId="3" applyNumberFormat="1" applyFont="1" applyFill="1" applyBorder="1" applyAlignment="1">
      <alignment horizontal="left" vertical="center" wrapText="1" readingOrder="1"/>
    </xf>
    <xf numFmtId="192" fontId="26" fillId="0" borderId="5" xfId="3" applyNumberFormat="1" applyFont="1" applyFill="1" applyBorder="1" applyAlignment="1">
      <alignment horizontal="right" vertical="center" wrapText="1" readingOrder="1"/>
    </xf>
    <xf numFmtId="0" fontId="32" fillId="0" borderId="16" xfId="3" applyNumberFormat="1" applyFont="1" applyFill="1" applyBorder="1" applyAlignment="1">
      <alignment horizontal="right" vertical="center" wrapText="1" readingOrder="1"/>
    </xf>
    <xf numFmtId="192" fontId="33" fillId="0" borderId="16" xfId="3" applyNumberFormat="1" applyFont="1" applyFill="1" applyBorder="1" applyAlignment="1">
      <alignment horizontal="right" vertical="center" wrapText="1" readingOrder="1"/>
    </xf>
    <xf numFmtId="0" fontId="29" fillId="0" borderId="14" xfId="3" applyNumberFormat="1" applyFont="1" applyFill="1" applyBorder="1" applyAlignment="1">
      <alignment horizontal="left" vertical="center" wrapText="1" readingOrder="1"/>
    </xf>
    <xf numFmtId="0" fontId="30" fillId="0" borderId="14" xfId="3" applyNumberFormat="1" applyFont="1" applyFill="1" applyBorder="1" applyAlignment="1">
      <alignment horizontal="right" vertical="center" wrapText="1" readingOrder="1"/>
    </xf>
    <xf numFmtId="192" fontId="31" fillId="0" borderId="5" xfId="3" applyNumberFormat="1" applyFont="1" applyFill="1" applyBorder="1" applyAlignment="1">
      <alignment horizontal="right" vertical="center" wrapText="1" readingOrder="1"/>
    </xf>
    <xf numFmtId="192" fontId="32" fillId="0" borderId="16" xfId="3" applyNumberFormat="1" applyFont="1" applyFill="1" applyBorder="1" applyAlignment="1">
      <alignment horizontal="right" vertical="center" wrapText="1" readingOrder="1"/>
    </xf>
    <xf numFmtId="0" fontId="26" fillId="0" borderId="0" xfId="0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/>
    </xf>
    <xf numFmtId="188" fontId="12" fillId="0" borderId="6" xfId="1" applyFont="1" applyBorder="1"/>
    <xf numFmtId="188" fontId="12" fillId="0" borderId="17" xfId="1" applyFont="1" applyBorder="1"/>
    <xf numFmtId="188" fontId="12" fillId="0" borderId="7" xfId="1" applyFont="1" applyBorder="1"/>
    <xf numFmtId="188" fontId="12" fillId="0" borderId="10" xfId="1" applyFont="1" applyBorder="1"/>
    <xf numFmtId="188" fontId="12" fillId="0" borderId="0" xfId="1" applyFont="1" applyBorder="1"/>
    <xf numFmtId="188" fontId="12" fillId="0" borderId="11" xfId="1" applyFont="1" applyBorder="1"/>
    <xf numFmtId="49" fontId="12" fillId="0" borderId="0" xfId="1" applyNumberFormat="1" applyFont="1" applyBorder="1" applyAlignment="1">
      <alignment horizontal="right"/>
    </xf>
    <xf numFmtId="43" fontId="12" fillId="0" borderId="11" xfId="1" applyNumberFormat="1" applyFont="1" applyBorder="1"/>
    <xf numFmtId="188" fontId="13" fillId="0" borderId="0" xfId="1" applyFont="1" applyBorder="1"/>
    <xf numFmtId="188" fontId="3" fillId="0" borderId="5" xfId="1" applyFont="1" applyBorder="1"/>
    <xf numFmtId="0" fontId="32" fillId="0" borderId="26" xfId="3" applyNumberFormat="1" applyFont="1" applyFill="1" applyBorder="1" applyAlignment="1">
      <alignment horizontal="right" vertical="center" wrapText="1" readingOrder="1"/>
    </xf>
    <xf numFmtId="0" fontId="32" fillId="0" borderId="27" xfId="3" applyNumberFormat="1" applyFont="1" applyFill="1" applyBorder="1" applyAlignment="1">
      <alignment horizontal="right" vertical="center" wrapText="1" readingOrder="1"/>
    </xf>
    <xf numFmtId="0" fontId="38" fillId="0" borderId="7" xfId="0" applyFont="1" applyBorder="1"/>
    <xf numFmtId="49" fontId="38" fillId="0" borderId="12" xfId="0" applyNumberFormat="1" applyFont="1" applyBorder="1" applyAlignment="1">
      <alignment horizontal="center"/>
    </xf>
    <xf numFmtId="188" fontId="39" fillId="0" borderId="12" xfId="1" applyFont="1" applyBorder="1"/>
    <xf numFmtId="188" fontId="38" fillId="0" borderId="12" xfId="1" applyFont="1" applyBorder="1"/>
    <xf numFmtId="0" fontId="38" fillId="0" borderId="11" xfId="0" applyFont="1" applyBorder="1"/>
    <xf numFmtId="49" fontId="38" fillId="0" borderId="13" xfId="0" applyNumberFormat="1" applyFont="1" applyBorder="1" applyAlignment="1">
      <alignment horizontal="center"/>
    </xf>
    <xf numFmtId="188" fontId="39" fillId="0" borderId="13" xfId="1" applyFont="1" applyBorder="1"/>
    <xf numFmtId="188" fontId="38" fillId="0" borderId="13" xfId="1" applyFont="1" applyBorder="1"/>
    <xf numFmtId="0" fontId="38" fillId="0" borderId="0" xfId="0" applyFont="1" applyBorder="1"/>
    <xf numFmtId="0" fontId="38" fillId="0" borderId="10" xfId="0" applyFont="1" applyBorder="1" applyAlignment="1">
      <alignment horizontal="center"/>
    </xf>
    <xf numFmtId="188" fontId="39" fillId="0" borderId="13" xfId="0" applyNumberFormat="1" applyFont="1" applyBorder="1"/>
    <xf numFmtId="187" fontId="40" fillId="0" borderId="11" xfId="0" applyNumberFormat="1" applyFont="1" applyBorder="1"/>
    <xf numFmtId="187" fontId="40" fillId="0" borderId="9" xfId="0" applyNumberFormat="1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188" fontId="38" fillId="0" borderId="23" xfId="0" applyNumberFormat="1" applyFont="1" applyBorder="1"/>
    <xf numFmtId="188" fontId="38" fillId="0" borderId="14" xfId="1" applyFont="1" applyBorder="1"/>
    <xf numFmtId="0" fontId="38" fillId="0" borderId="8" xfId="0" applyFont="1" applyBorder="1" applyAlignment="1">
      <alignment horizontal="center"/>
    </xf>
    <xf numFmtId="188" fontId="39" fillId="0" borderId="14" xfId="0" applyNumberFormat="1" applyFont="1" applyBorder="1"/>
    <xf numFmtId="192" fontId="33" fillId="0" borderId="14" xfId="3" applyNumberFormat="1" applyFont="1" applyFill="1" applyBorder="1" applyAlignment="1">
      <alignment horizontal="right" vertical="center" wrapText="1" readingOrder="1"/>
    </xf>
    <xf numFmtId="0" fontId="32" fillId="0" borderId="5" xfId="3" applyNumberFormat="1" applyFont="1" applyFill="1" applyBorder="1" applyAlignment="1">
      <alignment horizontal="center" vertical="center" wrapText="1" readingOrder="1"/>
    </xf>
    <xf numFmtId="0" fontId="31" fillId="0" borderId="5" xfId="3" applyNumberFormat="1" applyFont="1" applyFill="1" applyBorder="1" applyAlignment="1">
      <alignment horizontal="right" vertical="center" wrapText="1" readingOrder="1"/>
    </xf>
    <xf numFmtId="0" fontId="31" fillId="0" borderId="8" xfId="3" applyNumberFormat="1" applyFont="1" applyFill="1" applyBorder="1" applyAlignment="1">
      <alignment horizontal="center" vertical="center" wrapText="1" readingOrder="1"/>
    </xf>
    <xf numFmtId="0" fontId="31" fillId="0" borderId="14" xfId="3" applyNumberFormat="1" applyFont="1" applyFill="1" applyBorder="1" applyAlignment="1">
      <alignment horizontal="right" vertical="center" wrapText="1" readingOrder="1"/>
    </xf>
    <xf numFmtId="192" fontId="32" fillId="0" borderId="23" xfId="3" applyNumberFormat="1" applyFont="1" applyFill="1" applyBorder="1" applyAlignment="1">
      <alignment horizontal="right" vertical="center" wrapText="1" readingOrder="1"/>
    </xf>
    <xf numFmtId="0" fontId="28" fillId="0" borderId="5" xfId="3" applyNumberFormat="1" applyFont="1" applyFill="1" applyBorder="1" applyAlignment="1">
      <alignment vertical="center" wrapText="1" readingOrder="1"/>
    </xf>
    <xf numFmtId="0" fontId="8" fillId="0" borderId="6" xfId="0" applyFont="1" applyFill="1" applyBorder="1"/>
    <xf numFmtId="49" fontId="8" fillId="0" borderId="5" xfId="1" applyNumberFormat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/>
    </xf>
    <xf numFmtId="188" fontId="12" fillId="0" borderId="5" xfId="1" applyNumberFormat="1" applyFont="1" applyFill="1" applyBorder="1"/>
    <xf numFmtId="0" fontId="12" fillId="0" borderId="11" xfId="0" applyFont="1" applyFill="1" applyBorder="1"/>
    <xf numFmtId="188" fontId="12" fillId="0" borderId="10" xfId="1" applyFont="1" applyFill="1" applyBorder="1"/>
    <xf numFmtId="188" fontId="12" fillId="0" borderId="0" xfId="1" applyFont="1" applyFill="1" applyBorder="1"/>
    <xf numFmtId="43" fontId="12" fillId="0" borderId="11" xfId="1" applyNumberFormat="1" applyFont="1" applyFill="1" applyBorder="1"/>
    <xf numFmtId="49" fontId="12" fillId="0" borderId="0" xfId="1" applyNumberFormat="1" applyFont="1" applyFill="1" applyBorder="1" applyAlignment="1">
      <alignment horizontal="right"/>
    </xf>
    <xf numFmtId="0" fontId="12" fillId="0" borderId="9" xfId="0" applyFont="1" applyFill="1" applyBorder="1"/>
    <xf numFmtId="188" fontId="12" fillId="0" borderId="8" xfId="1" applyFont="1" applyFill="1" applyBorder="1"/>
    <xf numFmtId="188" fontId="12" fillId="0" borderId="2" xfId="1" applyFont="1" applyFill="1" applyBorder="1"/>
    <xf numFmtId="188" fontId="12" fillId="0" borderId="24" xfId="1" applyFont="1" applyFill="1" applyBorder="1"/>
    <xf numFmtId="0" fontId="12" fillId="0" borderId="0" xfId="0" applyFont="1" applyFill="1"/>
    <xf numFmtId="188" fontId="12" fillId="0" borderId="0" xfId="1" applyFont="1" applyFill="1"/>
    <xf numFmtId="49" fontId="13" fillId="0" borderId="0" xfId="1" applyNumberFormat="1" applyFont="1" applyFill="1" applyAlignment="1">
      <alignment horizontal="center"/>
    </xf>
    <xf numFmtId="49" fontId="13" fillId="0" borderId="0" xfId="1" applyNumberFormat="1" applyFont="1" applyFill="1" applyAlignment="1">
      <alignment horizontal="right"/>
    </xf>
    <xf numFmtId="49" fontId="13" fillId="0" borderId="0" xfId="1" applyNumberFormat="1" applyFont="1" applyFill="1" applyAlignment="1">
      <alignment horizontal="right" indent="1"/>
    </xf>
    <xf numFmtId="188" fontId="13" fillId="0" borderId="0" xfId="1" applyFont="1" applyFill="1" applyBorder="1" applyAlignment="1"/>
    <xf numFmtId="188" fontId="13" fillId="0" borderId="3" xfId="1" applyFont="1" applyFill="1" applyBorder="1" applyAlignment="1"/>
    <xf numFmtId="49" fontId="13" fillId="0" borderId="0" xfId="1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189" fontId="3" fillId="0" borderId="5" xfId="1" applyNumberFormat="1" applyFont="1" applyFill="1" applyBorder="1" applyAlignment="1">
      <alignment horizontal="center" vertical="center" wrapText="1"/>
    </xf>
    <xf numFmtId="188" fontId="3" fillId="0" borderId="5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/>
    </xf>
    <xf numFmtId="189" fontId="2" fillId="0" borderId="18" xfId="1" applyNumberFormat="1" applyFont="1" applyFill="1" applyBorder="1"/>
    <xf numFmtId="188" fontId="2" fillId="0" borderId="18" xfId="1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/>
    </xf>
    <xf numFmtId="189" fontId="2" fillId="0" borderId="20" xfId="1" applyNumberFormat="1" applyFont="1" applyFill="1" applyBorder="1"/>
    <xf numFmtId="188" fontId="2" fillId="0" borderId="20" xfId="1" applyFont="1" applyFill="1" applyBorder="1"/>
    <xf numFmtId="0" fontId="2" fillId="0" borderId="19" xfId="0" applyFont="1" applyFill="1" applyBorder="1"/>
    <xf numFmtId="0" fontId="2" fillId="0" borderId="19" xfId="0" applyFont="1" applyFill="1" applyBorder="1" applyAlignment="1">
      <alignment horizontal="center"/>
    </xf>
    <xf numFmtId="189" fontId="2" fillId="0" borderId="19" xfId="1" applyNumberFormat="1" applyFont="1" applyFill="1" applyBorder="1"/>
    <xf numFmtId="188" fontId="2" fillId="0" borderId="19" xfId="1" applyFont="1" applyFill="1" applyBorder="1"/>
    <xf numFmtId="189" fontId="2" fillId="0" borderId="5" xfId="1" applyNumberFormat="1" applyFont="1" applyFill="1" applyBorder="1"/>
    <xf numFmtId="188" fontId="2" fillId="0" borderId="5" xfId="1" applyFont="1" applyFill="1" applyBorder="1"/>
    <xf numFmtId="0" fontId="2" fillId="0" borderId="5" xfId="0" applyFont="1" applyFill="1" applyBorder="1" applyAlignment="1">
      <alignment horizontal="center"/>
    </xf>
    <xf numFmtId="189" fontId="2" fillId="0" borderId="16" xfId="1" applyNumberFormat="1" applyFont="1" applyFill="1" applyBorder="1"/>
    <xf numFmtId="0" fontId="2" fillId="0" borderId="16" xfId="0" applyFont="1" applyFill="1" applyBorder="1" applyAlignment="1">
      <alignment horizontal="center"/>
    </xf>
    <xf numFmtId="188" fontId="2" fillId="0" borderId="16" xfId="1" applyNumberFormat="1" applyFont="1" applyFill="1" applyBorder="1"/>
    <xf numFmtId="0" fontId="2" fillId="0" borderId="0" xfId="0" applyFont="1" applyFill="1" applyAlignment="1">
      <alignment horizontal="center"/>
    </xf>
    <xf numFmtId="189" fontId="2" fillId="0" borderId="0" xfId="1" applyNumberFormat="1" applyFont="1" applyFill="1"/>
    <xf numFmtId="188" fontId="2" fillId="0" borderId="0" xfId="1" applyFont="1" applyFill="1"/>
    <xf numFmtId="0" fontId="13" fillId="0" borderId="5" xfId="0" applyFont="1" applyFill="1" applyBorder="1" applyAlignment="1">
      <alignment horizontal="center"/>
    </xf>
    <xf numFmtId="188" fontId="13" fillId="0" borderId="5" xfId="1" applyNumberFormat="1" applyFont="1" applyFill="1" applyBorder="1" applyAlignment="1">
      <alignment horizontal="center"/>
    </xf>
    <xf numFmtId="188" fontId="42" fillId="0" borderId="13" xfId="1" applyFont="1" applyBorder="1"/>
    <xf numFmtId="49" fontId="43" fillId="0" borderId="4" xfId="0" applyNumberFormat="1" applyFont="1" applyBorder="1" applyAlignment="1">
      <alignment horizontal="center"/>
    </xf>
    <xf numFmtId="188" fontId="43" fillId="0" borderId="22" xfId="1" applyNumberFormat="1" applyFont="1" applyBorder="1" applyAlignment="1">
      <alignment horizontal="center"/>
    </xf>
    <xf numFmtId="188" fontId="43" fillId="0" borderId="5" xfId="1" applyNumberFormat="1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188" fontId="44" fillId="0" borderId="29" xfId="1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center"/>
    </xf>
    <xf numFmtId="188" fontId="9" fillId="0" borderId="13" xfId="0" applyNumberFormat="1" applyFont="1" applyBorder="1"/>
    <xf numFmtId="49" fontId="44" fillId="0" borderId="10" xfId="0" applyNumberFormat="1" applyFont="1" applyBorder="1" applyAlignment="1">
      <alignment horizontal="center"/>
    </xf>
    <xf numFmtId="0" fontId="44" fillId="0" borderId="11" xfId="0" applyFont="1" applyBorder="1"/>
    <xf numFmtId="49" fontId="44" fillId="0" borderId="13" xfId="0" applyNumberFormat="1" applyFont="1" applyBorder="1" applyAlignment="1">
      <alignment horizontal="center"/>
    </xf>
    <xf numFmtId="188" fontId="8" fillId="0" borderId="5" xfId="0" applyNumberFormat="1" applyFont="1" applyBorder="1"/>
    <xf numFmtId="188" fontId="9" fillId="0" borderId="5" xfId="0" applyNumberFormat="1" applyFont="1" applyBorder="1"/>
    <xf numFmtId="188" fontId="44" fillId="0" borderId="13" xfId="1" applyNumberFormat="1" applyFont="1" applyBorder="1" applyAlignment="1">
      <alignment horizontal="right"/>
    </xf>
    <xf numFmtId="188" fontId="44" fillId="0" borderId="13" xfId="1" applyNumberFormat="1" applyFont="1" applyBorder="1"/>
    <xf numFmtId="49" fontId="43" fillId="0" borderId="14" xfId="0" applyNumberFormat="1" applyFont="1" applyBorder="1" applyAlignment="1">
      <alignment horizontal="center"/>
    </xf>
    <xf numFmtId="188" fontId="44" fillId="0" borderId="12" xfId="1" applyNumberFormat="1" applyFont="1" applyBorder="1" applyAlignment="1">
      <alignment horizontal="right"/>
    </xf>
    <xf numFmtId="188" fontId="44" fillId="0" borderId="12" xfId="1" applyNumberFormat="1" applyFont="1" applyBorder="1"/>
    <xf numFmtId="49" fontId="43" fillId="0" borderId="5" xfId="0" applyNumberFormat="1" applyFont="1" applyBorder="1" applyAlignment="1">
      <alignment horizontal="center"/>
    </xf>
    <xf numFmtId="188" fontId="44" fillId="0" borderId="5" xfId="1" applyNumberFormat="1" applyFont="1" applyBorder="1" applyAlignment="1">
      <alignment horizontal="right"/>
    </xf>
    <xf numFmtId="188" fontId="44" fillId="0" borderId="5" xfId="1" applyNumberFormat="1" applyFont="1" applyBorder="1"/>
    <xf numFmtId="188" fontId="9" fillId="0" borderId="12" xfId="0" applyNumberFormat="1" applyFont="1" applyBorder="1"/>
    <xf numFmtId="49" fontId="43" fillId="0" borderId="16" xfId="0" applyNumberFormat="1" applyFont="1" applyBorder="1" applyAlignment="1">
      <alignment horizontal="center"/>
    </xf>
    <xf numFmtId="188" fontId="8" fillId="0" borderId="16" xfId="0" applyNumberFormat="1" applyFont="1" applyBorder="1"/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49" fontId="43" fillId="0" borderId="29" xfId="0" applyNumberFormat="1" applyFont="1" applyBorder="1" applyAlignment="1">
      <alignment horizontal="center"/>
    </xf>
    <xf numFmtId="188" fontId="8" fillId="0" borderId="29" xfId="0" applyNumberFormat="1" applyFont="1" applyBorder="1"/>
    <xf numFmtId="0" fontId="45" fillId="0" borderId="11" xfId="0" applyFont="1" applyBorder="1"/>
    <xf numFmtId="188" fontId="9" fillId="0" borderId="16" xfId="0" applyNumberFormat="1" applyFont="1" applyBorder="1"/>
    <xf numFmtId="188" fontId="12" fillId="0" borderId="13" xfId="1" applyNumberFormat="1" applyFont="1" applyBorder="1"/>
    <xf numFmtId="0" fontId="12" fillId="0" borderId="14" xfId="0" applyFont="1" applyBorder="1"/>
    <xf numFmtId="188" fontId="12" fillId="0" borderId="14" xfId="1" applyNumberFormat="1" applyFont="1" applyBorder="1"/>
    <xf numFmtId="188" fontId="12" fillId="0" borderId="12" xfId="1" applyNumberFormat="1" applyFont="1" applyBorder="1"/>
    <xf numFmtId="188" fontId="2" fillId="0" borderId="16" xfId="1" applyFont="1" applyFill="1" applyBorder="1"/>
    <xf numFmtId="188" fontId="3" fillId="0" borderId="26" xfId="1" applyFont="1" applyBorder="1"/>
    <xf numFmtId="189" fontId="12" fillId="0" borderId="5" xfId="1" applyNumberFormat="1" applyFont="1" applyBorder="1" applyAlignment="1">
      <alignment horizontal="left"/>
    </xf>
    <xf numFmtId="188" fontId="12" fillId="0" borderId="16" xfId="1" applyFont="1" applyFill="1" applyBorder="1"/>
    <xf numFmtId="0" fontId="12" fillId="0" borderId="17" xfId="0" applyFont="1" applyBorder="1"/>
    <xf numFmtId="0" fontId="16" fillId="0" borderId="0" xfId="0" applyFont="1" applyBorder="1"/>
    <xf numFmtId="0" fontId="12" fillId="0" borderId="0" xfId="0" applyFont="1" applyBorder="1"/>
    <xf numFmtId="0" fontId="12" fillId="0" borderId="2" xfId="0" applyFont="1" applyBorder="1"/>
    <xf numFmtId="0" fontId="12" fillId="0" borderId="9" xfId="0" applyFont="1" applyBorder="1"/>
    <xf numFmtId="0" fontId="5" fillId="0" borderId="0" xfId="3" applyNumberFormat="1" applyFont="1" applyFill="1" applyBorder="1" applyAlignment="1">
      <alignment horizontal="center" vertical="center" wrapText="1" readingOrder="1"/>
    </xf>
    <xf numFmtId="0" fontId="7" fillId="0" borderId="0" xfId="2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8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188" fontId="8" fillId="0" borderId="5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188" fontId="8" fillId="0" borderId="5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8" fontId="9" fillId="0" borderId="0" xfId="1" applyFont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wrapText="1" readingOrder="1"/>
    </xf>
    <xf numFmtId="0" fontId="6" fillId="0" borderId="0" xfId="3" applyNumberFormat="1" applyFont="1" applyFill="1" applyBorder="1" applyAlignment="1">
      <alignment vertical="top" wrapText="1"/>
    </xf>
    <xf numFmtId="0" fontId="11" fillId="0" borderId="0" xfId="3" applyNumberFormat="1" applyFont="1" applyFill="1" applyBorder="1" applyAlignment="1">
      <alignment wrapText="1" readingOrder="1"/>
    </xf>
    <xf numFmtId="0" fontId="11" fillId="0" borderId="0" xfId="3" applyNumberFormat="1" applyFont="1" applyFill="1" applyBorder="1" applyAlignment="1">
      <alignment vertical="top" wrapText="1"/>
    </xf>
    <xf numFmtId="0" fontId="7" fillId="0" borderId="0" xfId="3" applyNumberFormat="1" applyFont="1" applyFill="1" applyBorder="1" applyAlignment="1">
      <alignment horizontal="center" vertical="center" wrapText="1" readingOrder="1"/>
    </xf>
    <xf numFmtId="0" fontId="7" fillId="0" borderId="0" xfId="3" applyNumberFormat="1" applyFont="1" applyFill="1" applyBorder="1" applyAlignment="1">
      <alignment horizontal="left" vertical="center" wrapText="1" readingOrder="1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horizontal="center" vertical="center" wrapText="1" readingOrder="1"/>
    </xf>
    <xf numFmtId="0" fontId="10" fillId="0" borderId="0" xfId="2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49" fontId="13" fillId="0" borderId="5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6" xfId="3" applyNumberFormat="1" applyFont="1" applyFill="1" applyBorder="1" applyAlignment="1">
      <alignment horizontal="right" vertical="center" wrapText="1" readingOrder="1"/>
    </xf>
    <xf numFmtId="0" fontId="6" fillId="0" borderId="16" xfId="3" applyNumberFormat="1" applyFont="1" applyFill="1" applyBorder="1" applyAlignment="1">
      <alignment vertical="top" wrapText="1"/>
    </xf>
    <xf numFmtId="0" fontId="20" fillId="0" borderId="5" xfId="3" applyNumberFormat="1" applyFont="1" applyFill="1" applyBorder="1" applyAlignment="1">
      <alignment horizontal="left" vertical="center" wrapText="1" readingOrder="1"/>
    </xf>
    <xf numFmtId="0" fontId="6" fillId="0" borderId="5" xfId="3" applyNumberFormat="1" applyFont="1" applyFill="1" applyBorder="1" applyAlignment="1">
      <alignment horizontal="left" vertical="center" wrapText="1"/>
    </xf>
    <xf numFmtId="0" fontId="5" fillId="2" borderId="0" xfId="3" applyNumberFormat="1" applyFont="1" applyFill="1" applyBorder="1" applyAlignment="1">
      <alignment horizontal="center" vertical="center" wrapText="1" readingOrder="1"/>
    </xf>
    <xf numFmtId="0" fontId="20" fillId="2" borderId="0" xfId="3" applyNumberFormat="1" applyFont="1" applyFill="1" applyBorder="1" applyAlignment="1">
      <alignment horizontal="center" vertical="center" wrapText="1" readingOrder="1"/>
    </xf>
    <xf numFmtId="0" fontId="5" fillId="0" borderId="5" xfId="3" applyNumberFormat="1" applyFont="1" applyFill="1" applyBorder="1" applyAlignment="1">
      <alignment horizontal="center" vertical="center" wrapText="1" readingOrder="1"/>
    </xf>
    <xf numFmtId="0" fontId="6" fillId="0" borderId="5" xfId="3" applyNumberFormat="1" applyFont="1" applyFill="1" applyBorder="1" applyAlignment="1">
      <alignment vertical="top" wrapText="1"/>
    </xf>
    <xf numFmtId="0" fontId="7" fillId="0" borderId="5" xfId="3" applyNumberFormat="1" applyFont="1" applyFill="1" applyBorder="1" applyAlignment="1">
      <alignment horizontal="center" vertical="center" wrapText="1"/>
    </xf>
    <xf numFmtId="0" fontId="20" fillId="0" borderId="5" xfId="3" applyNumberFormat="1" applyFont="1" applyFill="1" applyBorder="1" applyAlignment="1">
      <alignment horizontal="left" vertical="top" wrapText="1" readingOrder="1"/>
    </xf>
    <xf numFmtId="0" fontId="20" fillId="0" borderId="5" xfId="3" applyNumberFormat="1" applyFont="1" applyFill="1" applyBorder="1" applyAlignment="1">
      <alignment vertical="top" wrapText="1" readingOrder="1"/>
    </xf>
    <xf numFmtId="0" fontId="6" fillId="0" borderId="5" xfId="0" applyFont="1" applyFill="1" applyBorder="1"/>
    <xf numFmtId="0" fontId="14" fillId="0" borderId="16" xfId="3" applyNumberFormat="1" applyFont="1" applyFill="1" applyBorder="1" applyAlignment="1">
      <alignment horizontal="right" vertical="center" wrapText="1" readingOrder="1"/>
    </xf>
    <xf numFmtId="0" fontId="11" fillId="0" borderId="16" xfId="3" applyNumberFormat="1" applyFont="1" applyFill="1" applyBorder="1" applyAlignment="1">
      <alignment vertical="top" wrapText="1"/>
    </xf>
    <xf numFmtId="0" fontId="22" fillId="0" borderId="5" xfId="3" applyNumberFormat="1" applyFont="1" applyFill="1" applyBorder="1" applyAlignment="1">
      <alignment horizontal="left" vertical="center" wrapText="1" readingOrder="1"/>
    </xf>
    <xf numFmtId="0" fontId="11" fillId="0" borderId="5" xfId="3" applyNumberFormat="1" applyFont="1" applyFill="1" applyBorder="1" applyAlignment="1">
      <alignment horizontal="left" vertical="center" wrapText="1"/>
    </xf>
    <xf numFmtId="0" fontId="14" fillId="2" borderId="0" xfId="3" applyNumberFormat="1" applyFont="1" applyFill="1" applyBorder="1" applyAlignment="1">
      <alignment horizontal="center" vertical="center" wrapText="1" readingOrder="1"/>
    </xf>
    <xf numFmtId="0" fontId="22" fillId="2" borderId="0" xfId="3" applyNumberFormat="1" applyFont="1" applyFill="1" applyBorder="1" applyAlignment="1">
      <alignment horizontal="center" vertical="center" wrapText="1" readingOrder="1"/>
    </xf>
    <xf numFmtId="0" fontId="14" fillId="0" borderId="5" xfId="3" applyNumberFormat="1" applyFont="1" applyFill="1" applyBorder="1" applyAlignment="1">
      <alignment horizontal="center" vertical="center" wrapText="1" readingOrder="1"/>
    </xf>
    <xf numFmtId="0" fontId="11" fillId="0" borderId="5" xfId="3" applyNumberFormat="1" applyFont="1" applyFill="1" applyBorder="1" applyAlignment="1">
      <alignment vertical="top" wrapText="1"/>
    </xf>
    <xf numFmtId="0" fontId="6" fillId="0" borderId="5" xfId="3" applyNumberFormat="1" applyFont="1" applyFill="1" applyBorder="1" applyAlignment="1">
      <alignment vertical="center" wrapText="1"/>
    </xf>
    <xf numFmtId="0" fontId="5" fillId="0" borderId="6" xfId="3" applyNumberFormat="1" applyFont="1" applyFill="1" applyBorder="1" applyAlignment="1">
      <alignment horizontal="center" vertical="center" wrapText="1" readingOrder="1"/>
    </xf>
    <xf numFmtId="0" fontId="5" fillId="0" borderId="7" xfId="3" applyNumberFormat="1" applyFont="1" applyFill="1" applyBorder="1" applyAlignment="1">
      <alignment horizontal="center" vertical="center" wrapText="1" readingOrder="1"/>
    </xf>
    <xf numFmtId="0" fontId="5" fillId="0" borderId="8" xfId="3" applyNumberFormat="1" applyFont="1" applyFill="1" applyBorder="1" applyAlignment="1">
      <alignment horizontal="center" vertical="center" wrapText="1" readingOrder="1"/>
    </xf>
    <xf numFmtId="0" fontId="5" fillId="0" borderId="9" xfId="3" applyNumberFormat="1" applyFont="1" applyFill="1" applyBorder="1" applyAlignment="1">
      <alignment horizontal="center" vertical="center" wrapText="1" readingOrder="1"/>
    </xf>
    <xf numFmtId="0" fontId="7" fillId="0" borderId="16" xfId="3" applyNumberFormat="1" applyFont="1" applyFill="1" applyBorder="1" applyAlignment="1">
      <alignment horizontal="right" vertical="center" wrapText="1" readingOrder="1"/>
    </xf>
    <xf numFmtId="0" fontId="7" fillId="0" borderId="5" xfId="3" applyNumberFormat="1" applyFont="1" applyFill="1" applyBorder="1" applyAlignment="1">
      <alignment horizontal="center" vertical="center" wrapText="1" readingOrder="1"/>
    </xf>
    <xf numFmtId="0" fontId="6" fillId="0" borderId="5" xfId="3" applyNumberFormat="1" applyFont="1" applyFill="1" applyBorder="1" applyAlignment="1">
      <alignment vertical="top" wrapText="1" readingOrder="1"/>
    </xf>
    <xf numFmtId="0" fontId="6" fillId="0" borderId="5" xfId="3" applyNumberFormat="1" applyFont="1" applyFill="1" applyBorder="1" applyAlignment="1">
      <alignment horizontal="left" vertical="top" wrapText="1" readingOrder="1"/>
    </xf>
    <xf numFmtId="0" fontId="7" fillId="0" borderId="6" xfId="3" applyNumberFormat="1" applyFont="1" applyFill="1" applyBorder="1" applyAlignment="1">
      <alignment horizontal="center" vertical="center" wrapText="1" readingOrder="1"/>
    </xf>
    <xf numFmtId="0" fontId="7" fillId="0" borderId="8" xfId="3" applyNumberFormat="1" applyFont="1" applyFill="1" applyBorder="1" applyAlignment="1">
      <alignment horizontal="center" vertical="center" wrapText="1" readingOrder="1"/>
    </xf>
    <xf numFmtId="191" fontId="6" fillId="0" borderId="5" xfId="3" applyNumberFormat="1" applyFont="1" applyFill="1" applyBorder="1" applyAlignment="1">
      <alignment horizontal="right" vertical="top" wrapText="1" readingOrder="1"/>
    </xf>
    <xf numFmtId="191" fontId="7" fillId="0" borderId="16" xfId="3" applyNumberFormat="1" applyFont="1" applyFill="1" applyBorder="1" applyAlignment="1">
      <alignment horizontal="right" vertical="top" wrapText="1" readingOrder="1"/>
    </xf>
    <xf numFmtId="0" fontId="28" fillId="0" borderId="16" xfId="3" applyNumberFormat="1" applyFont="1" applyFill="1" applyBorder="1" applyAlignment="1">
      <alignment horizontal="right" vertical="center" wrapText="1" readingOrder="1"/>
    </xf>
    <xf numFmtId="0" fontId="26" fillId="0" borderId="16" xfId="3" applyNumberFormat="1" applyFont="1" applyFill="1" applyBorder="1" applyAlignment="1">
      <alignment vertical="top" wrapText="1"/>
    </xf>
    <xf numFmtId="191" fontId="28" fillId="0" borderId="16" xfId="3" applyNumberFormat="1" applyFont="1" applyFill="1" applyBorder="1" applyAlignment="1">
      <alignment horizontal="right" vertical="center" wrapText="1" readingOrder="1"/>
    </xf>
    <xf numFmtId="0" fontId="30" fillId="0" borderId="5" xfId="3" applyNumberFormat="1" applyFont="1" applyFill="1" applyBorder="1" applyAlignment="1">
      <alignment horizontal="left" vertical="top" wrapText="1" readingOrder="1"/>
    </xf>
    <xf numFmtId="0" fontId="26" fillId="0" borderId="5" xfId="3" applyNumberFormat="1" applyFont="1" applyFill="1" applyBorder="1" applyAlignment="1">
      <alignment vertical="top" wrapText="1"/>
    </xf>
    <xf numFmtId="0" fontId="30" fillId="0" borderId="5" xfId="3" applyNumberFormat="1" applyFont="1" applyFill="1" applyBorder="1" applyAlignment="1">
      <alignment horizontal="left" vertical="center" wrapText="1" readingOrder="1"/>
    </xf>
    <xf numFmtId="0" fontId="30" fillId="0" borderId="5" xfId="3" applyNumberFormat="1" applyFont="1" applyFill="1" applyBorder="1" applyAlignment="1">
      <alignment horizontal="right" vertical="center" wrapText="1" readingOrder="1"/>
    </xf>
    <xf numFmtId="0" fontId="28" fillId="0" borderId="5" xfId="3" applyNumberFormat="1" applyFont="1" applyFill="1" applyBorder="1" applyAlignment="1">
      <alignment horizontal="right" vertical="center" wrapText="1" readingOrder="1"/>
    </xf>
    <xf numFmtId="191" fontId="30" fillId="0" borderId="5" xfId="3" applyNumberFormat="1" applyFont="1" applyFill="1" applyBorder="1" applyAlignment="1">
      <alignment horizontal="right" vertical="center" wrapText="1" readingOrder="1"/>
    </xf>
    <xf numFmtId="191" fontId="28" fillId="0" borderId="5" xfId="3" applyNumberFormat="1" applyFont="1" applyFill="1" applyBorder="1" applyAlignment="1">
      <alignment horizontal="right" vertical="center" wrapText="1" readingOrder="1"/>
    </xf>
    <xf numFmtId="0" fontId="25" fillId="2" borderId="0" xfId="3" applyNumberFormat="1" applyFont="1" applyFill="1" applyBorder="1" applyAlignment="1">
      <alignment horizontal="center" vertical="center" wrapText="1" readingOrder="1"/>
    </xf>
    <xf numFmtId="0" fontId="27" fillId="2" borderId="0" xfId="3" applyNumberFormat="1" applyFont="1" applyFill="1" applyBorder="1" applyAlignment="1">
      <alignment horizontal="center" vertical="center" wrapText="1" readingOrder="1"/>
    </xf>
    <xf numFmtId="0" fontId="28" fillId="0" borderId="5" xfId="3" applyNumberFormat="1" applyFont="1" applyFill="1" applyBorder="1" applyAlignment="1">
      <alignment horizontal="center" vertical="center" wrapText="1" readingOrder="1"/>
    </xf>
    <xf numFmtId="0" fontId="30" fillId="0" borderId="5" xfId="3" applyNumberFormat="1" applyFont="1" applyFill="1" applyBorder="1" applyAlignment="1">
      <alignment vertical="top" wrapText="1" readingOrder="1"/>
    </xf>
    <xf numFmtId="0" fontId="26" fillId="0" borderId="5" xfId="0" applyFont="1" applyFill="1" applyBorder="1"/>
    <xf numFmtId="0" fontId="32" fillId="0" borderId="26" xfId="3" applyNumberFormat="1" applyFont="1" applyFill="1" applyBorder="1" applyAlignment="1">
      <alignment horizontal="center" vertical="center" wrapText="1" readingOrder="1"/>
    </xf>
    <xf numFmtId="0" fontId="32" fillId="0" borderId="25" xfId="3" applyNumberFormat="1" applyFont="1" applyFill="1" applyBorder="1" applyAlignment="1">
      <alignment horizontal="center" vertical="center" wrapText="1" readingOrder="1"/>
    </xf>
    <xf numFmtId="0" fontId="27" fillId="2" borderId="2" xfId="3" applyNumberFormat="1" applyFont="1" applyFill="1" applyBorder="1" applyAlignment="1">
      <alignment horizontal="center" vertical="center" wrapText="1" readingOrder="1"/>
    </xf>
    <xf numFmtId="0" fontId="32" fillId="0" borderId="16" xfId="3" applyNumberFormat="1" applyFont="1" applyFill="1" applyBorder="1" applyAlignment="1">
      <alignment horizontal="right" vertical="center" wrapText="1" readingOrder="1"/>
    </xf>
    <xf numFmtId="0" fontId="31" fillId="0" borderId="16" xfId="3" applyNumberFormat="1" applyFont="1" applyFill="1" applyBorder="1" applyAlignment="1">
      <alignment vertical="top" wrapText="1"/>
    </xf>
    <xf numFmtId="0" fontId="31" fillId="0" borderId="5" xfId="3" applyNumberFormat="1" applyFont="1" applyFill="1" applyBorder="1" applyAlignment="1">
      <alignment horizontal="left" vertical="center" wrapText="1" readingOrder="1"/>
    </xf>
    <xf numFmtId="0" fontId="31" fillId="0" borderId="5" xfId="3" applyNumberFormat="1" applyFont="1" applyFill="1" applyBorder="1" applyAlignment="1">
      <alignment vertical="top" wrapText="1"/>
    </xf>
    <xf numFmtId="0" fontId="41" fillId="0" borderId="5" xfId="3" applyNumberFormat="1" applyFont="1" applyFill="1" applyBorder="1" applyAlignment="1">
      <alignment horizontal="left" vertical="center" wrapText="1" readingOrder="1"/>
    </xf>
    <xf numFmtId="0" fontId="41" fillId="0" borderId="8" xfId="3" applyNumberFormat="1" applyFont="1" applyFill="1" applyBorder="1" applyAlignment="1">
      <alignment horizontal="left" vertical="center" wrapText="1" readingOrder="1"/>
    </xf>
    <xf numFmtId="0" fontId="41" fillId="0" borderId="9" xfId="3" applyNumberFormat="1" applyFont="1" applyFill="1" applyBorder="1" applyAlignment="1">
      <alignment horizontal="left" vertical="center" wrapText="1" readingOrder="1"/>
    </xf>
    <xf numFmtId="0" fontId="34" fillId="2" borderId="0" xfId="3" applyNumberFormat="1" applyFont="1" applyFill="1" applyBorder="1" applyAlignment="1">
      <alignment horizontal="center" vertical="center" wrapText="1" readingOrder="1"/>
    </xf>
    <xf numFmtId="0" fontId="35" fillId="2" borderId="0" xfId="3" applyNumberFormat="1" applyFont="1" applyFill="1" applyBorder="1" applyAlignment="1">
      <alignment horizontal="center" vertical="center" wrapText="1" readingOrder="1"/>
    </xf>
    <xf numFmtId="0" fontId="32" fillId="0" borderId="22" xfId="3" applyNumberFormat="1" applyFont="1" applyFill="1" applyBorder="1" applyAlignment="1">
      <alignment horizontal="center" vertical="center" wrapText="1" readingOrder="1"/>
    </xf>
    <xf numFmtId="0" fontId="32" fillId="0" borderId="15" xfId="3" applyNumberFormat="1" applyFont="1" applyFill="1" applyBorder="1" applyAlignment="1">
      <alignment horizontal="center" vertical="center" wrapText="1" readingOrder="1"/>
    </xf>
    <xf numFmtId="0" fontId="26" fillId="0" borderId="5" xfId="3" applyNumberFormat="1" applyFont="1" applyFill="1" applyBorder="1" applyAlignment="1">
      <alignment horizontal="left" vertical="center" wrapText="1" readingOrder="1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6" xfId="0" applyFont="1" applyBorder="1" applyAlignment="1">
      <alignment horizontal="left"/>
    </xf>
    <xf numFmtId="0" fontId="43" fillId="0" borderId="7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193" fontId="43" fillId="0" borderId="2" xfId="0" applyNumberFormat="1" applyFont="1" applyBorder="1" applyAlignment="1">
      <alignment horizontal="center"/>
    </xf>
    <xf numFmtId="193" fontId="43" fillId="0" borderId="0" xfId="0" applyNumberFormat="1" applyFont="1" applyBorder="1" applyAlignment="1">
      <alignment horizontal="center"/>
    </xf>
    <xf numFmtId="0" fontId="44" fillId="0" borderId="2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2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/>
    <xf numFmtId="187" fontId="46" fillId="0" borderId="5" xfId="0" applyNumberFormat="1" applyFont="1" applyBorder="1" applyAlignment="1">
      <alignment horizontal="center"/>
    </xf>
    <xf numFmtId="49" fontId="46" fillId="0" borderId="5" xfId="0" applyNumberFormat="1" applyFont="1" applyBorder="1" applyAlignment="1">
      <alignment horizontal="center"/>
    </xf>
    <xf numFmtId="188" fontId="46" fillId="0" borderId="5" xfId="0" applyNumberFormat="1" applyFont="1" applyBorder="1" applyAlignment="1">
      <alignment horizontal="center"/>
    </xf>
    <xf numFmtId="0" fontId="48" fillId="0" borderId="12" xfId="0" applyFont="1" applyBorder="1"/>
    <xf numFmtId="49" fontId="48" fillId="0" borderId="12" xfId="0" applyNumberFormat="1" applyFont="1" applyBorder="1" applyAlignment="1">
      <alignment horizontal="center"/>
    </xf>
    <xf numFmtId="188" fontId="48" fillId="0" borderId="12" xfId="1" applyFont="1" applyBorder="1"/>
    <xf numFmtId="0" fontId="48" fillId="0" borderId="13" xfId="0" applyFont="1" applyBorder="1"/>
    <xf numFmtId="49" fontId="48" fillId="0" borderId="13" xfId="0" applyNumberFormat="1" applyFont="1" applyBorder="1" applyAlignment="1">
      <alignment horizontal="center"/>
    </xf>
    <xf numFmtId="188" fontId="48" fillId="0" borderId="13" xfId="1" applyFont="1" applyBorder="1"/>
    <xf numFmtId="0" fontId="48" fillId="0" borderId="10" xfId="0" applyFont="1" applyBorder="1"/>
    <xf numFmtId="49" fontId="48" fillId="0" borderId="10" xfId="0" applyNumberFormat="1" applyFont="1" applyBorder="1" applyAlignment="1">
      <alignment horizontal="center"/>
    </xf>
    <xf numFmtId="188" fontId="48" fillId="0" borderId="10" xfId="1" applyFont="1" applyBorder="1"/>
    <xf numFmtId="0" fontId="48" fillId="0" borderId="10" xfId="0" applyFont="1" applyBorder="1" applyAlignment="1">
      <alignment horizontal="center"/>
    </xf>
    <xf numFmtId="188" fontId="48" fillId="0" borderId="13" xfId="0" applyNumberFormat="1" applyFont="1" applyBorder="1"/>
    <xf numFmtId="187" fontId="48" fillId="0" borderId="13" xfId="0" applyNumberFormat="1" applyFont="1" applyBorder="1"/>
    <xf numFmtId="187" fontId="48" fillId="0" borderId="14" xfId="0" applyNumberFormat="1" applyFont="1" applyBorder="1"/>
    <xf numFmtId="49" fontId="48" fillId="0" borderId="14" xfId="0" applyNumberFormat="1" applyFont="1" applyBorder="1" applyAlignment="1">
      <alignment horizontal="center"/>
    </xf>
    <xf numFmtId="188" fontId="48" fillId="0" borderId="14" xfId="0" applyNumberFormat="1" applyFont="1" applyBorder="1"/>
    <xf numFmtId="0" fontId="46" fillId="0" borderId="2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188" fontId="48" fillId="0" borderId="16" xfId="0" applyNumberFormat="1" applyFont="1" applyBorder="1"/>
    <xf numFmtId="0" fontId="49" fillId="0" borderId="0" xfId="0" applyFont="1" applyBorder="1" applyAlignment="1">
      <alignment horizontal="center"/>
    </xf>
    <xf numFmtId="188" fontId="50" fillId="0" borderId="0" xfId="0" applyNumberFormat="1" applyFont="1" applyBorder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/>
  </cellXfs>
  <cellStyles count="4">
    <cellStyle name="Normal" xfId="3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77879</xdr:colOff>
      <xdr:row>20</xdr:row>
      <xdr:rowOff>135590</xdr:rowOff>
    </xdr:from>
    <xdr:to>
      <xdr:col>5</xdr:col>
      <xdr:colOff>1125629</xdr:colOff>
      <xdr:row>22</xdr:row>
      <xdr:rowOff>212910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AEB521F0-F895-4C07-B597-459DCAC507FA}"/>
            </a:ext>
          </a:extLst>
        </xdr:cNvPr>
        <xdr:cNvSpPr txBox="1"/>
      </xdr:nvSpPr>
      <xdr:spPr>
        <a:xfrm>
          <a:off x="77879" y="5805766"/>
          <a:ext cx="7883338" cy="615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ผู้อำนวยการกองคลัง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66675</xdr:rowOff>
    </xdr:from>
    <xdr:to>
      <xdr:col>16</xdr:col>
      <xdr:colOff>0</xdr:colOff>
      <xdr:row>32</xdr:row>
      <xdr:rowOff>150936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F32F2F7B-0F3C-4F1B-8D6C-B50796112045}"/>
            </a:ext>
          </a:extLst>
        </xdr:cNvPr>
        <xdr:cNvSpPr txBox="1"/>
      </xdr:nvSpPr>
      <xdr:spPr>
        <a:xfrm>
          <a:off x="0" y="6753225"/>
          <a:ext cx="8562975" cy="4652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2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21</xdr:row>
      <xdr:rowOff>0</xdr:rowOff>
    </xdr:from>
    <xdr:to>
      <xdr:col>3</xdr:col>
      <xdr:colOff>2257426</xdr:colOff>
      <xdr:row>22</xdr:row>
      <xdr:rowOff>198561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67376414-64A8-4308-BFE9-C29E287A1A61}"/>
            </a:ext>
          </a:extLst>
        </xdr:cNvPr>
        <xdr:cNvSpPr txBox="1"/>
      </xdr:nvSpPr>
      <xdr:spPr>
        <a:xfrm>
          <a:off x="19051" y="6096000"/>
          <a:ext cx="8648700" cy="4652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31</xdr:row>
      <xdr:rowOff>39689</xdr:rowOff>
    </xdr:from>
    <xdr:to>
      <xdr:col>14</xdr:col>
      <xdr:colOff>512886</xdr:colOff>
      <xdr:row>34</xdr:row>
      <xdr:rowOff>3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8FD0F09C-D3C0-4F17-B815-9182F1B3BA20}"/>
            </a:ext>
          </a:extLst>
        </xdr:cNvPr>
        <xdr:cNvSpPr txBox="1"/>
      </xdr:nvSpPr>
      <xdr:spPr>
        <a:xfrm>
          <a:off x="43962" y="6818314"/>
          <a:ext cx="9374799" cy="531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102481</xdr:rowOff>
    </xdr:from>
    <xdr:to>
      <xdr:col>17</xdr:col>
      <xdr:colOff>25977</xdr:colOff>
      <xdr:row>30</xdr:row>
      <xdr:rowOff>186130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D9FC60FA-DB49-4285-B63C-EC99176B49DC}"/>
            </a:ext>
          </a:extLst>
        </xdr:cNvPr>
        <xdr:cNvSpPr txBox="1"/>
      </xdr:nvSpPr>
      <xdr:spPr>
        <a:xfrm>
          <a:off x="0" y="6722356"/>
          <a:ext cx="9463665" cy="472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2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102481</xdr:rowOff>
    </xdr:from>
    <xdr:to>
      <xdr:col>17</xdr:col>
      <xdr:colOff>25977</xdr:colOff>
      <xdr:row>30</xdr:row>
      <xdr:rowOff>186130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4AFC6D70-9EE7-4D35-8C1A-E98BECE62C5C}"/>
            </a:ext>
          </a:extLst>
        </xdr:cNvPr>
        <xdr:cNvSpPr txBox="1"/>
      </xdr:nvSpPr>
      <xdr:spPr>
        <a:xfrm>
          <a:off x="0" y="6731881"/>
          <a:ext cx="9465252" cy="474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2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2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85725</xdr:rowOff>
    </xdr:from>
    <xdr:to>
      <xdr:col>3</xdr:col>
      <xdr:colOff>1114424</xdr:colOff>
      <xdr:row>40</xdr:row>
      <xdr:rowOff>85725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68AB483-6CE0-4DFF-A435-B20156577552}"/>
            </a:ext>
          </a:extLst>
        </xdr:cNvPr>
        <xdr:cNvSpPr txBox="1"/>
      </xdr:nvSpPr>
      <xdr:spPr>
        <a:xfrm>
          <a:off x="19050" y="9144000"/>
          <a:ext cx="6191249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(นางสุภาภรณ์   การถาง)        </a:t>
          </a:r>
          <a:r>
            <a:rPr lang="en-US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(นางอุไร   เจือหนองคล้า)                     (นายพิสุทธิ์   พร้อมจะบก)</a:t>
          </a:r>
          <a:endParaRPr lang="en-US" sz="1400">
            <a:ln>
              <a:noFill/>
            </a:ln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อำนวยการกองคลัง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ปลัดองค์การบริหารส่วนตำบล               นายกองค์การบริหารส่วนตำบล</a:t>
          </a:r>
          <a:endParaRPr lang="th-TH" sz="1400">
            <a:ln>
              <a:noFill/>
            </a:ln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</a:t>
          </a:r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152400</xdr:rowOff>
    </xdr:from>
    <xdr:to>
      <xdr:col>3</xdr:col>
      <xdr:colOff>1123950</xdr:colOff>
      <xdr:row>34</xdr:row>
      <xdr:rowOff>171450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7307A39D-8BC8-4961-9E13-7A901D74EAB5}"/>
            </a:ext>
          </a:extLst>
        </xdr:cNvPr>
        <xdr:cNvSpPr txBox="1"/>
      </xdr:nvSpPr>
      <xdr:spPr>
        <a:xfrm>
          <a:off x="0" y="9048750"/>
          <a:ext cx="606742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(นางสุภาภรณ์   การถาง)                  (นางอุไร   เจือหนองคล้า)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ผู้อำนวยการกองคลัง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161925</xdr:rowOff>
    </xdr:from>
    <xdr:to>
      <xdr:col>9</xdr:col>
      <xdr:colOff>0</xdr:colOff>
      <xdr:row>20</xdr:row>
      <xdr:rowOff>238125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4ED16092-E4C6-45E2-8E03-0AE67F003354}"/>
            </a:ext>
          </a:extLst>
        </xdr:cNvPr>
        <xdr:cNvSpPr txBox="1"/>
      </xdr:nvSpPr>
      <xdr:spPr>
        <a:xfrm>
          <a:off x="0" y="5514975"/>
          <a:ext cx="88011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ผู้อำนวยการกองคลัง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17</xdr:row>
      <xdr:rowOff>133350</xdr:rowOff>
    </xdr:from>
    <xdr:to>
      <xdr:col>5</xdr:col>
      <xdr:colOff>1514477</xdr:colOff>
      <xdr:row>19</xdr:row>
      <xdr:rowOff>171451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5EA41C85-82B8-46AB-90EC-BA44D5567FF1}"/>
            </a:ext>
          </a:extLst>
        </xdr:cNvPr>
        <xdr:cNvSpPr txBox="1"/>
      </xdr:nvSpPr>
      <xdr:spPr>
        <a:xfrm>
          <a:off x="57151" y="5762625"/>
          <a:ext cx="8639176" cy="533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ผู้อำนวยการกองคลัง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6</xdr:col>
      <xdr:colOff>1590675</xdr:colOff>
      <xdr:row>19</xdr:row>
      <xdr:rowOff>198561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FCD89CAC-65F2-4A93-9558-16F54A67D1B4}"/>
            </a:ext>
          </a:extLst>
        </xdr:cNvPr>
        <xdr:cNvSpPr txBox="1"/>
      </xdr:nvSpPr>
      <xdr:spPr>
        <a:xfrm>
          <a:off x="0" y="5457825"/>
          <a:ext cx="8648700" cy="5414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85726</xdr:rowOff>
    </xdr:from>
    <xdr:to>
      <xdr:col>4</xdr:col>
      <xdr:colOff>1266824</xdr:colOff>
      <xdr:row>19</xdr:row>
      <xdr:rowOff>198562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55C7C56-731F-4EC3-A94E-43BFA70F9E9C}"/>
            </a:ext>
          </a:extLst>
        </xdr:cNvPr>
        <xdr:cNvSpPr txBox="1"/>
      </xdr:nvSpPr>
      <xdr:spPr>
        <a:xfrm>
          <a:off x="0" y="5476876"/>
          <a:ext cx="8810624" cy="6462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4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171450</xdr:rowOff>
    </xdr:from>
    <xdr:to>
      <xdr:col>5</xdr:col>
      <xdr:colOff>1209675</xdr:colOff>
      <xdr:row>19</xdr:row>
      <xdr:rowOff>198561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28B43868-0C6B-40E3-9405-4BBA122B627B}"/>
            </a:ext>
          </a:extLst>
        </xdr:cNvPr>
        <xdr:cNvSpPr txBox="1"/>
      </xdr:nvSpPr>
      <xdr:spPr>
        <a:xfrm>
          <a:off x="19050" y="5257800"/>
          <a:ext cx="8553450" cy="5605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161926</xdr:rowOff>
    </xdr:from>
    <xdr:to>
      <xdr:col>6</xdr:col>
      <xdr:colOff>1390650</xdr:colOff>
      <xdr:row>19</xdr:row>
      <xdr:rowOff>198562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33AD8080-CB6C-4CD0-AC00-434F46EB460E}"/>
            </a:ext>
          </a:extLst>
        </xdr:cNvPr>
        <xdr:cNvSpPr txBox="1"/>
      </xdr:nvSpPr>
      <xdr:spPr>
        <a:xfrm>
          <a:off x="0" y="5229226"/>
          <a:ext cx="8648700" cy="570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76200</xdr:rowOff>
    </xdr:from>
    <xdr:to>
      <xdr:col>4</xdr:col>
      <xdr:colOff>1733550</xdr:colOff>
      <xdr:row>19</xdr:row>
      <xdr:rowOff>198561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8BB69DBA-8ED5-4CC4-8ADD-7E15280F68D8}"/>
            </a:ext>
          </a:extLst>
        </xdr:cNvPr>
        <xdr:cNvSpPr txBox="1"/>
      </xdr:nvSpPr>
      <xdr:spPr>
        <a:xfrm>
          <a:off x="0" y="5238750"/>
          <a:ext cx="8534400" cy="655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238126</xdr:rowOff>
    </xdr:from>
    <xdr:to>
      <xdr:col>6</xdr:col>
      <xdr:colOff>0</xdr:colOff>
      <xdr:row>18</xdr:row>
      <xdr:rowOff>198562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12C5C6A9-C322-4F50-94C1-0EE128977E06}"/>
            </a:ext>
          </a:extLst>
        </xdr:cNvPr>
        <xdr:cNvSpPr txBox="1"/>
      </xdr:nvSpPr>
      <xdr:spPr>
        <a:xfrm>
          <a:off x="0" y="4857751"/>
          <a:ext cx="8515350" cy="760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(นางสุภาภรณ์   การถาง)                                   (นางอุไร   เจือหนองคล้า)                                   (นายพิสุทธิ์   พร้อมจะบก)</a:t>
          </a:r>
        </a:p>
        <a:p>
          <a:pPr algn="ctr"/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ผู้อำนวยการกองคลัง                              </a:t>
          </a:r>
          <a:r>
            <a:rPr lang="th-TH" sz="1400" baseline="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ปลัดองค์การบริหารส่วนตำบล</a:t>
          </a:r>
          <a:r>
            <a:rPr lang="th-TH" sz="1400">
              <a:ln>
                <a:noFill/>
              </a:ln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นายกองค์การบริหารส่วนตำบล      </a:t>
          </a:r>
        </a:p>
        <a:p>
          <a:endParaRPr 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5" zoomScaleNormal="100" zoomScaleSheetLayoutView="100" workbookViewId="0">
      <selection activeCell="L30" sqref="L30"/>
    </sheetView>
  </sheetViews>
  <sheetFormatPr defaultColWidth="9" defaultRowHeight="24" x14ac:dyDescent="0.55000000000000004"/>
  <cols>
    <col min="1" max="1" width="6.75" style="1" customWidth="1"/>
    <col min="2" max="2" width="4" style="1" customWidth="1"/>
    <col min="3" max="3" width="26.75" style="1" bestFit="1" customWidth="1"/>
    <col min="4" max="4" width="5.375" style="1" customWidth="1"/>
    <col min="5" max="5" width="9" style="3"/>
    <col min="6" max="6" width="3.125" style="1" customWidth="1"/>
    <col min="7" max="7" width="15.625" style="4" customWidth="1"/>
    <col min="8" max="8" width="3.125" style="5" customWidth="1"/>
    <col min="9" max="9" width="15.625" style="4" customWidth="1"/>
    <col min="10" max="16384" width="9" style="1"/>
  </cols>
  <sheetData>
    <row r="1" spans="1:9" x14ac:dyDescent="0.55000000000000004">
      <c r="B1" s="302" t="s">
        <v>250</v>
      </c>
      <c r="C1" s="302"/>
      <c r="D1" s="302"/>
      <c r="E1" s="302"/>
      <c r="F1" s="302"/>
      <c r="G1" s="302"/>
      <c r="H1" s="302"/>
      <c r="I1" s="302"/>
    </row>
    <row r="2" spans="1:9" x14ac:dyDescent="0.55000000000000004">
      <c r="B2" s="302" t="s">
        <v>318</v>
      </c>
      <c r="C2" s="302"/>
      <c r="D2" s="302"/>
      <c r="E2" s="302"/>
      <c r="F2" s="302"/>
      <c r="G2" s="302"/>
      <c r="H2" s="302"/>
      <c r="I2" s="302"/>
    </row>
    <row r="3" spans="1:9" x14ac:dyDescent="0.55000000000000004">
      <c r="B3" s="303" t="s">
        <v>319</v>
      </c>
      <c r="C3" s="303"/>
      <c r="D3" s="303"/>
      <c r="E3" s="303"/>
      <c r="F3" s="303"/>
      <c r="G3" s="303"/>
      <c r="H3" s="303"/>
      <c r="I3" s="303"/>
    </row>
    <row r="4" spans="1:9" x14ac:dyDescent="0.55000000000000004">
      <c r="B4" s="2"/>
      <c r="C4" s="2"/>
      <c r="D4" s="2"/>
      <c r="E4" s="11" t="s">
        <v>9</v>
      </c>
      <c r="F4" s="2"/>
      <c r="G4" s="15" t="s">
        <v>52</v>
      </c>
      <c r="H4" s="16"/>
      <c r="I4" s="15" t="s">
        <v>111</v>
      </c>
    </row>
    <row r="5" spans="1:9" ht="24.75" thickBot="1" x14ac:dyDescent="0.6">
      <c r="A5" s="2" t="s">
        <v>0</v>
      </c>
      <c r="B5" s="2"/>
      <c r="E5" s="3">
        <v>2</v>
      </c>
      <c r="G5" s="12">
        <v>14332165.689999999</v>
      </c>
      <c r="H5" s="9"/>
      <c r="I5" s="12">
        <v>14127865.689999999</v>
      </c>
    </row>
    <row r="6" spans="1:9" ht="24.75" thickTop="1" x14ac:dyDescent="0.55000000000000004">
      <c r="A6" s="2" t="s">
        <v>1</v>
      </c>
      <c r="B6" s="2"/>
    </row>
    <row r="7" spans="1:9" x14ac:dyDescent="0.55000000000000004">
      <c r="B7" s="2" t="s">
        <v>2</v>
      </c>
    </row>
    <row r="8" spans="1:9" x14ac:dyDescent="0.55000000000000004">
      <c r="C8" s="49" t="s">
        <v>3</v>
      </c>
      <c r="E8" s="3">
        <v>3</v>
      </c>
      <c r="G8" s="4">
        <f>เหตุ3!E22</f>
        <v>35991292.32</v>
      </c>
      <c r="I8" s="4">
        <f>เหตุ3!G22</f>
        <v>31571337.82</v>
      </c>
    </row>
    <row r="9" spans="1:9" x14ac:dyDescent="0.55000000000000004">
      <c r="C9" s="49" t="s">
        <v>4</v>
      </c>
      <c r="E9" s="3">
        <v>4</v>
      </c>
      <c r="G9" s="4">
        <f>เหตุ4!F13</f>
        <v>6871992</v>
      </c>
      <c r="I9" s="4">
        <f>เหตุ4!H13</f>
        <v>5982360</v>
      </c>
    </row>
    <row r="10" spans="1:9" x14ac:dyDescent="0.55000000000000004">
      <c r="C10" s="49" t="s">
        <v>5</v>
      </c>
      <c r="E10" s="3">
        <v>5</v>
      </c>
      <c r="G10" s="4">
        <f>'หมายเหตุ  5 '!D25</f>
        <v>20455</v>
      </c>
      <c r="I10" s="4">
        <f>'หมายเหตุ  5 '!G25</f>
        <v>12171.94</v>
      </c>
    </row>
    <row r="11" spans="1:9" x14ac:dyDescent="0.55000000000000004">
      <c r="C11" s="49" t="s">
        <v>6</v>
      </c>
      <c r="E11" s="3">
        <v>6</v>
      </c>
      <c r="G11" s="6">
        <f>'หมายเหตุ  6 '!F11</f>
        <v>5100</v>
      </c>
      <c r="I11" s="6">
        <f>'หมายเหตุ  6 '!H11</f>
        <v>0</v>
      </c>
    </row>
    <row r="12" spans="1:9" x14ac:dyDescent="0.55000000000000004">
      <c r="B12" s="2"/>
      <c r="C12" s="2" t="s">
        <v>7</v>
      </c>
      <c r="G12" s="14">
        <f>SUM(G8:G11)</f>
        <v>42888839.32</v>
      </c>
      <c r="H12" s="9"/>
      <c r="I12" s="14">
        <f>SUM(I8:I11)</f>
        <v>37565869.759999998</v>
      </c>
    </row>
    <row r="13" spans="1:9" x14ac:dyDescent="0.55000000000000004">
      <c r="B13" s="2"/>
      <c r="C13" s="2"/>
    </row>
    <row r="14" spans="1:9" ht="24.75" thickBot="1" x14ac:dyDescent="0.6">
      <c r="A14" s="2" t="s">
        <v>8</v>
      </c>
      <c r="B14" s="2"/>
      <c r="C14" s="2"/>
      <c r="G14" s="12">
        <f>SUM(G12:G13)</f>
        <v>42888839.32</v>
      </c>
      <c r="H14" s="9"/>
      <c r="I14" s="12">
        <f>SUM(I12:I13)</f>
        <v>37565869.759999998</v>
      </c>
    </row>
    <row r="15" spans="1:9" ht="24.75" thickTop="1" x14ac:dyDescent="0.55000000000000004">
      <c r="A15" s="2"/>
      <c r="B15" s="2"/>
      <c r="C15" s="2"/>
      <c r="G15" s="294"/>
      <c r="H15" s="9"/>
      <c r="I15" s="294"/>
    </row>
    <row r="16" spans="1:9" ht="24.75" thickBot="1" x14ac:dyDescent="0.6">
      <c r="A16" s="2" t="s">
        <v>0</v>
      </c>
      <c r="B16" s="2"/>
      <c r="E16" s="3">
        <v>2</v>
      </c>
      <c r="G16" s="12">
        <v>14332165.689999999</v>
      </c>
      <c r="H16" s="9"/>
      <c r="I16" s="12">
        <v>14127865.689999999</v>
      </c>
    </row>
    <row r="17" spans="1:9" ht="24.75" thickTop="1" x14ac:dyDescent="0.55000000000000004">
      <c r="A17" s="2" t="s">
        <v>11</v>
      </c>
      <c r="B17" s="2"/>
    </row>
    <row r="18" spans="1:9" x14ac:dyDescent="0.55000000000000004">
      <c r="B18" s="2" t="s">
        <v>12</v>
      </c>
    </row>
    <row r="19" spans="1:9" x14ac:dyDescent="0.55000000000000004">
      <c r="C19" s="49" t="s">
        <v>13</v>
      </c>
      <c r="E19" s="3">
        <v>7</v>
      </c>
      <c r="G19" s="4">
        <f>SUM('หมายเหตุ  7'!G24)</f>
        <v>12413764.879999999</v>
      </c>
      <c r="I19" s="4">
        <f>SUM('หมายเหตุ  7'!G46)</f>
        <v>9113871.0399999991</v>
      </c>
    </row>
    <row r="20" spans="1:9" x14ac:dyDescent="0.55000000000000004">
      <c r="C20" s="49" t="s">
        <v>14</v>
      </c>
      <c r="E20" s="3">
        <v>8</v>
      </c>
      <c r="G20" s="4">
        <f>'หมายเหตุ 8'!C19</f>
        <v>2604991.34</v>
      </c>
      <c r="I20" s="4">
        <f>'หมายเหตุ 8'!E19</f>
        <v>2790878.23</v>
      </c>
    </row>
    <row r="21" spans="1:9" x14ac:dyDescent="0.55000000000000004">
      <c r="C21" s="2" t="s">
        <v>15</v>
      </c>
      <c r="G21" s="13">
        <f>SUM(G19:G20)</f>
        <v>15018756.219999999</v>
      </c>
      <c r="H21" s="9"/>
      <c r="I21" s="13">
        <f>SUM(I19:I20)</f>
        <v>11904749.27</v>
      </c>
    </row>
    <row r="22" spans="1:9" ht="24.75" thickBot="1" x14ac:dyDescent="0.6">
      <c r="B22" s="2" t="s">
        <v>110</v>
      </c>
      <c r="G22" s="13">
        <f xml:space="preserve"> G21</f>
        <v>15018756.219999999</v>
      </c>
      <c r="H22" s="9"/>
      <c r="I22" s="8">
        <f xml:space="preserve"> I21</f>
        <v>11904749.27</v>
      </c>
    </row>
    <row r="23" spans="1:9" ht="24.75" thickTop="1" x14ac:dyDescent="0.55000000000000004">
      <c r="A23" s="2" t="s">
        <v>16</v>
      </c>
    </row>
    <row r="24" spans="1:9" x14ac:dyDescent="0.55000000000000004">
      <c r="B24" s="49" t="s">
        <v>16</v>
      </c>
      <c r="C24" s="49"/>
      <c r="E24" s="3">
        <v>9</v>
      </c>
      <c r="G24" s="4">
        <f>เหตุ9!E16</f>
        <v>13305759.209999999</v>
      </c>
      <c r="I24" s="4">
        <f>เหตุ9!H16</f>
        <v>12230160.1</v>
      </c>
    </row>
    <row r="25" spans="1:9" x14ac:dyDescent="0.55000000000000004">
      <c r="B25" s="49" t="s">
        <v>17</v>
      </c>
      <c r="C25" s="49"/>
      <c r="E25" s="3">
        <v>10</v>
      </c>
      <c r="G25" s="6">
        <v>14564323.890000001</v>
      </c>
      <c r="I25" s="6">
        <v>13430960.390000001</v>
      </c>
    </row>
    <row r="26" spans="1:9" x14ac:dyDescent="0.55000000000000004">
      <c r="B26" s="2" t="s">
        <v>18</v>
      </c>
      <c r="G26" s="14">
        <f>SUM(G24:G25)</f>
        <v>27870083.100000001</v>
      </c>
      <c r="H26" s="9"/>
      <c r="I26" s="14">
        <f>SUM(I24:I25)</f>
        <v>25661120.490000002</v>
      </c>
    </row>
    <row r="27" spans="1:9" ht="24.75" thickBot="1" x14ac:dyDescent="0.6">
      <c r="A27" s="2" t="s">
        <v>19</v>
      </c>
      <c r="G27" s="8">
        <f>SUM(G22+G26)</f>
        <v>42888839.32</v>
      </c>
      <c r="H27" s="9"/>
      <c r="I27" s="8">
        <f>SUM(I22+I26)</f>
        <v>37565869.760000005</v>
      </c>
    </row>
    <row r="28" spans="1:9" ht="24.75" thickTop="1" x14ac:dyDescent="0.55000000000000004"/>
    <row r="29" spans="1:9" x14ac:dyDescent="0.55000000000000004">
      <c r="A29" s="1" t="s">
        <v>349</v>
      </c>
    </row>
    <row r="30" spans="1:9" x14ac:dyDescent="0.55000000000000004">
      <c r="B30" s="306"/>
      <c r="C30" s="306"/>
      <c r="D30" s="305"/>
      <c r="E30" s="305"/>
      <c r="F30" s="305"/>
      <c r="G30" s="307"/>
      <c r="H30" s="307"/>
      <c r="I30" s="307"/>
    </row>
    <row r="32" spans="1:9" ht="23.25" customHeight="1" x14ac:dyDescent="0.55000000000000004">
      <c r="A32" s="304" t="s">
        <v>482</v>
      </c>
      <c r="B32" s="304"/>
      <c r="C32" s="304"/>
      <c r="D32" s="304"/>
      <c r="E32" s="304"/>
      <c r="F32" s="304"/>
      <c r="G32" s="304"/>
      <c r="H32" s="304"/>
      <c r="I32" s="304"/>
    </row>
    <row r="33" spans="1:9" x14ac:dyDescent="0.55000000000000004">
      <c r="A33" s="305" t="s">
        <v>483</v>
      </c>
      <c r="B33" s="305"/>
      <c r="C33" s="305"/>
      <c r="D33" s="305"/>
      <c r="E33" s="305"/>
      <c r="F33" s="305"/>
      <c r="G33" s="305"/>
      <c r="H33" s="305"/>
      <c r="I33" s="305"/>
    </row>
  </sheetData>
  <mergeCells count="8">
    <mergeCell ref="B1:I1"/>
    <mergeCell ref="B2:I2"/>
    <mergeCell ref="B3:I3"/>
    <mergeCell ref="A32:I32"/>
    <mergeCell ref="A33:I33"/>
    <mergeCell ref="B30:C30"/>
    <mergeCell ref="D30:F30"/>
    <mergeCell ref="G30:I30"/>
  </mergeCell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9" sqref="C19"/>
    </sheetView>
  </sheetViews>
  <sheetFormatPr defaultColWidth="9" defaultRowHeight="24" x14ac:dyDescent="0.55000000000000004"/>
  <cols>
    <col min="1" max="1" width="8" style="1" customWidth="1"/>
    <col min="2" max="2" width="45.75" style="1" customWidth="1"/>
    <col min="3" max="3" width="17.25" style="4" customWidth="1"/>
    <col min="4" max="4" width="3.125" style="4" customWidth="1"/>
    <col min="5" max="5" width="17.375" style="4" customWidth="1"/>
    <col min="6" max="16384" width="9" style="1"/>
  </cols>
  <sheetData>
    <row r="1" spans="1:5" s="23" customFormat="1" x14ac:dyDescent="0.55000000000000004">
      <c r="A1" s="302" t="s">
        <v>250</v>
      </c>
      <c r="B1" s="302"/>
      <c r="C1" s="302"/>
      <c r="D1" s="302"/>
      <c r="E1" s="302"/>
    </row>
    <row r="2" spans="1:5" s="23" customFormat="1" x14ac:dyDescent="0.55000000000000004">
      <c r="A2" s="302" t="s">
        <v>20</v>
      </c>
      <c r="B2" s="302"/>
      <c r="C2" s="302"/>
      <c r="D2" s="302"/>
      <c r="E2" s="302"/>
    </row>
    <row r="3" spans="1:5" s="23" customFormat="1" x14ac:dyDescent="0.55000000000000004">
      <c r="A3" s="303" t="s">
        <v>21</v>
      </c>
      <c r="B3" s="303"/>
      <c r="C3" s="303"/>
      <c r="D3" s="303"/>
      <c r="E3" s="303"/>
    </row>
    <row r="4" spans="1:5" s="23" customFormat="1" x14ac:dyDescent="0.55000000000000004">
      <c r="A4" s="32"/>
      <c r="B4" s="32"/>
      <c r="C4" s="32"/>
      <c r="D4" s="32"/>
      <c r="E4" s="32"/>
    </row>
    <row r="5" spans="1:5" s="23" customFormat="1" x14ac:dyDescent="0.55000000000000004">
      <c r="A5" s="24" t="s">
        <v>312</v>
      </c>
      <c r="C5" s="28"/>
      <c r="D5" s="28"/>
      <c r="E5" s="22"/>
    </row>
    <row r="6" spans="1:5" s="23" customFormat="1" x14ac:dyDescent="0.55000000000000004">
      <c r="A6" s="24"/>
      <c r="C6" s="170" t="s">
        <v>74</v>
      </c>
      <c r="D6" s="25"/>
      <c r="E6" s="171" t="s">
        <v>57</v>
      </c>
    </row>
    <row r="7" spans="1:5" x14ac:dyDescent="0.55000000000000004">
      <c r="B7" s="1" t="s">
        <v>114</v>
      </c>
      <c r="C7" s="4">
        <v>18812.080000000002</v>
      </c>
      <c r="E7" s="4">
        <v>6987.4</v>
      </c>
    </row>
    <row r="8" spans="1:5" x14ac:dyDescent="0.55000000000000004">
      <c r="B8" s="1" t="s">
        <v>115</v>
      </c>
      <c r="C8" s="4">
        <v>24076.639999999999</v>
      </c>
      <c r="E8" s="4">
        <v>23978.14</v>
      </c>
    </row>
    <row r="9" spans="1:5" x14ac:dyDescent="0.55000000000000004">
      <c r="B9" s="1" t="s">
        <v>116</v>
      </c>
      <c r="C9" s="4">
        <v>21905.23</v>
      </c>
      <c r="E9" s="4">
        <v>21881.51</v>
      </c>
    </row>
    <row r="10" spans="1:5" x14ac:dyDescent="0.55000000000000004">
      <c r="B10" s="1" t="s">
        <v>117</v>
      </c>
      <c r="C10" s="4">
        <v>0</v>
      </c>
      <c r="E10" s="4">
        <v>149950</v>
      </c>
    </row>
    <row r="11" spans="1:5" x14ac:dyDescent="0.55000000000000004">
      <c r="B11" s="1" t="s">
        <v>118</v>
      </c>
      <c r="C11" s="4">
        <v>93725</v>
      </c>
      <c r="E11" s="4">
        <v>191995</v>
      </c>
    </row>
    <row r="12" spans="1:5" x14ac:dyDescent="0.55000000000000004">
      <c r="B12" s="1" t="s">
        <v>119</v>
      </c>
      <c r="C12" s="4">
        <v>10057</v>
      </c>
      <c r="E12" s="4">
        <v>8918</v>
      </c>
    </row>
    <row r="13" spans="1:5" x14ac:dyDescent="0.55000000000000004">
      <c r="B13" s="1" t="s">
        <v>120</v>
      </c>
      <c r="C13" s="4">
        <v>639988</v>
      </c>
      <c r="E13" s="4">
        <v>574286.82999999996</v>
      </c>
    </row>
    <row r="14" spans="1:5" x14ac:dyDescent="0.55000000000000004">
      <c r="B14" s="1" t="s">
        <v>121</v>
      </c>
      <c r="C14" s="4">
        <v>0</v>
      </c>
      <c r="E14" s="4">
        <v>80</v>
      </c>
    </row>
    <row r="15" spans="1:5" x14ac:dyDescent="0.55000000000000004">
      <c r="B15" s="1" t="s">
        <v>122</v>
      </c>
      <c r="C15" s="4">
        <v>1791630.89</v>
      </c>
      <c r="E15" s="4">
        <v>1784407.74</v>
      </c>
    </row>
    <row r="16" spans="1:5" x14ac:dyDescent="0.55000000000000004">
      <c r="B16" s="1" t="s">
        <v>161</v>
      </c>
      <c r="C16" s="4">
        <v>4796.5</v>
      </c>
      <c r="E16" s="4">
        <v>4796.5</v>
      </c>
    </row>
    <row r="17" spans="2:5" x14ac:dyDescent="0.55000000000000004">
      <c r="B17" s="1" t="s">
        <v>164</v>
      </c>
      <c r="C17" s="4">
        <v>0</v>
      </c>
      <c r="E17" s="4">
        <v>22863.11</v>
      </c>
    </row>
    <row r="18" spans="2:5" x14ac:dyDescent="0.55000000000000004">
      <c r="B18" s="1" t="s">
        <v>165</v>
      </c>
      <c r="C18" s="5">
        <v>0</v>
      </c>
      <c r="D18" s="5"/>
      <c r="E18" s="5">
        <v>734</v>
      </c>
    </row>
    <row r="19" spans="2:5" ht="24.75" thickBot="1" x14ac:dyDescent="0.6">
      <c r="B19" s="2" t="s">
        <v>49</v>
      </c>
      <c r="C19" s="7">
        <f>SUM(C7:C18)</f>
        <v>2604991.34</v>
      </c>
      <c r="E19" s="7">
        <f>SUM(E7:E18)</f>
        <v>2790878.23</v>
      </c>
    </row>
    <row r="20" spans="2:5" ht="24.75" thickTop="1" x14ac:dyDescent="0.55000000000000004"/>
  </sheetData>
  <mergeCells count="3">
    <mergeCell ref="A1:E1"/>
    <mergeCell ref="A2:E2"/>
    <mergeCell ref="A3:E3"/>
  </mergeCells>
  <pageMargins left="0.61" right="0.4" top="0.74803149606299213" bottom="0.74803149606299213" header="0.31496062992125984" footer="0.31496062992125984"/>
  <pageSetup paperSize="9" orientation="portrait" verticalDpi="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Normal="100" zoomScaleSheetLayoutView="100" workbookViewId="0">
      <selection activeCell="H14" sqref="H14"/>
    </sheetView>
  </sheetViews>
  <sheetFormatPr defaultColWidth="9" defaultRowHeight="23.25" x14ac:dyDescent="0.55000000000000004"/>
  <cols>
    <col min="1" max="1" width="6.375" style="50" customWidth="1"/>
    <col min="2" max="2" width="46.75" style="50" customWidth="1"/>
    <col min="3" max="4" width="13.625" style="62" customWidth="1"/>
    <col min="5" max="5" width="15.25" style="62" customWidth="1"/>
    <col min="6" max="6" width="13.625" style="62" customWidth="1"/>
    <col min="7" max="7" width="14.875" style="62" customWidth="1"/>
    <col min="8" max="8" width="15" style="62" customWidth="1"/>
    <col min="9" max="16384" width="9" style="50"/>
  </cols>
  <sheetData>
    <row r="1" spans="1:8" s="51" customFormat="1" x14ac:dyDescent="0.55000000000000004">
      <c r="A1" s="328" t="s">
        <v>250</v>
      </c>
      <c r="B1" s="328"/>
      <c r="C1" s="328"/>
      <c r="D1" s="328"/>
      <c r="E1" s="328"/>
      <c r="F1" s="328"/>
      <c r="G1" s="328"/>
      <c r="H1" s="328"/>
    </row>
    <row r="2" spans="1:8" s="51" customFormat="1" x14ac:dyDescent="0.55000000000000004">
      <c r="A2" s="328" t="s">
        <v>20</v>
      </c>
      <c r="B2" s="328"/>
      <c r="C2" s="328"/>
      <c r="D2" s="328"/>
      <c r="E2" s="328"/>
      <c r="F2" s="328"/>
      <c r="G2" s="328"/>
      <c r="H2" s="328"/>
    </row>
    <row r="3" spans="1:8" s="51" customFormat="1" x14ac:dyDescent="0.55000000000000004">
      <c r="A3" s="329" t="s">
        <v>21</v>
      </c>
      <c r="B3" s="329"/>
      <c r="C3" s="329"/>
      <c r="D3" s="329"/>
      <c r="E3" s="329"/>
      <c r="F3" s="329"/>
      <c r="G3" s="329"/>
      <c r="H3" s="329"/>
    </row>
    <row r="4" spans="1:8" x14ac:dyDescent="0.55000000000000004">
      <c r="A4" s="52" t="s">
        <v>226</v>
      </c>
      <c r="C4" s="331" t="s">
        <v>74</v>
      </c>
      <c r="D4" s="331"/>
      <c r="E4" s="331"/>
      <c r="F4" s="331" t="s">
        <v>57</v>
      </c>
      <c r="G4" s="331"/>
      <c r="H4" s="331"/>
    </row>
    <row r="5" spans="1:8" x14ac:dyDescent="0.55000000000000004">
      <c r="A5" s="55" t="s">
        <v>313</v>
      </c>
      <c r="B5" s="56"/>
      <c r="C5" s="172"/>
      <c r="D5" s="173"/>
      <c r="E5" s="174">
        <v>12230160.1</v>
      </c>
      <c r="F5" s="172"/>
      <c r="G5" s="173"/>
      <c r="H5" s="174">
        <v>11493798.699999999</v>
      </c>
    </row>
    <row r="6" spans="1:8" x14ac:dyDescent="0.55000000000000004">
      <c r="A6" s="58"/>
      <c r="B6" s="59" t="s">
        <v>68</v>
      </c>
      <c r="C6" s="175">
        <v>4533348.33</v>
      </c>
      <c r="D6" s="176"/>
      <c r="E6" s="177"/>
      <c r="F6" s="175">
        <v>3603211.48</v>
      </c>
      <c r="G6" s="176"/>
      <c r="H6" s="177"/>
    </row>
    <row r="7" spans="1:8" x14ac:dyDescent="0.55000000000000004">
      <c r="A7" s="58"/>
      <c r="B7" s="59" t="s">
        <v>169</v>
      </c>
      <c r="C7" s="175"/>
      <c r="D7" s="176"/>
      <c r="E7" s="177"/>
      <c r="F7" s="175"/>
      <c r="G7" s="176"/>
      <c r="H7" s="177"/>
    </row>
    <row r="8" spans="1:8" x14ac:dyDescent="0.55000000000000004">
      <c r="A8" s="58"/>
      <c r="B8" s="59" t="s">
        <v>69</v>
      </c>
      <c r="C8" s="175">
        <v>1133337.08</v>
      </c>
      <c r="D8" s="176"/>
      <c r="E8" s="177"/>
      <c r="F8" s="175">
        <v>900802.87</v>
      </c>
      <c r="G8" s="176"/>
      <c r="H8" s="177"/>
    </row>
    <row r="9" spans="1:8" x14ac:dyDescent="0.55000000000000004">
      <c r="A9" s="60" t="s">
        <v>70</v>
      </c>
      <c r="B9" s="59" t="s">
        <v>71</v>
      </c>
      <c r="C9" s="175"/>
      <c r="D9" s="176">
        <v>3400011.25</v>
      </c>
      <c r="E9" s="177"/>
      <c r="F9" s="175"/>
      <c r="G9" s="176">
        <v>2702408.61</v>
      </c>
      <c r="H9" s="177"/>
    </row>
    <row r="10" spans="1:8" x14ac:dyDescent="0.55000000000000004">
      <c r="A10" s="58"/>
      <c r="B10" s="59" t="s">
        <v>166</v>
      </c>
      <c r="C10" s="175"/>
      <c r="D10" s="176">
        <v>1798.6</v>
      </c>
      <c r="E10" s="177"/>
      <c r="F10" s="175"/>
      <c r="G10" s="176">
        <v>8508.2900000000009</v>
      </c>
      <c r="H10" s="177"/>
    </row>
    <row r="11" spans="1:8" x14ac:dyDescent="0.55000000000000004">
      <c r="A11" s="58"/>
      <c r="B11" s="59" t="s">
        <v>167</v>
      </c>
      <c r="C11" s="175"/>
      <c r="D11" s="176">
        <v>159.26</v>
      </c>
      <c r="E11" s="177"/>
      <c r="F11" s="175"/>
      <c r="G11" s="176">
        <v>0</v>
      </c>
      <c r="H11" s="177"/>
    </row>
    <row r="12" spans="1:8" x14ac:dyDescent="0.55000000000000004">
      <c r="A12" s="58"/>
      <c r="B12" s="59" t="s">
        <v>13</v>
      </c>
      <c r="C12" s="175"/>
      <c r="D12" s="176">
        <v>14630</v>
      </c>
      <c r="E12" s="177">
        <v>0</v>
      </c>
      <c r="F12" s="175"/>
      <c r="G12" s="176">
        <v>20718</v>
      </c>
      <c r="H12" s="177">
        <v>0</v>
      </c>
    </row>
    <row r="13" spans="1:8" x14ac:dyDescent="0.55000000000000004">
      <c r="A13" s="58"/>
      <c r="B13" s="59"/>
      <c r="C13" s="175"/>
      <c r="D13" s="176">
        <v>0</v>
      </c>
      <c r="E13" s="177"/>
      <c r="F13" s="175"/>
      <c r="G13" s="176">
        <v>0</v>
      </c>
      <c r="H13" s="177"/>
    </row>
    <row r="14" spans="1:8" x14ac:dyDescent="0.55000000000000004">
      <c r="A14" s="60" t="s">
        <v>72</v>
      </c>
      <c r="B14" s="59" t="s">
        <v>73</v>
      </c>
      <c r="C14" s="175"/>
      <c r="D14" s="178" t="s">
        <v>204</v>
      </c>
      <c r="E14" s="179">
        <v>1075599.1100000001</v>
      </c>
      <c r="F14" s="175"/>
      <c r="G14" s="178" t="s">
        <v>207</v>
      </c>
      <c r="H14" s="179"/>
    </row>
    <row r="15" spans="1:8" x14ac:dyDescent="0.55000000000000004">
      <c r="A15" s="60"/>
      <c r="B15" s="214" t="s">
        <v>168</v>
      </c>
      <c r="C15" s="215"/>
      <c r="D15" s="216">
        <v>0</v>
      </c>
      <c r="E15" s="217"/>
      <c r="F15" s="215"/>
      <c r="G15" s="218" t="s">
        <v>208</v>
      </c>
      <c r="H15" s="217">
        <v>736361.4</v>
      </c>
    </row>
    <row r="16" spans="1:8" ht="24" thickBot="1" x14ac:dyDescent="0.6">
      <c r="A16" s="61" t="s">
        <v>162</v>
      </c>
      <c r="B16" s="219"/>
      <c r="C16" s="220"/>
      <c r="D16" s="221"/>
      <c r="E16" s="222">
        <f>SUM(E5+E14)</f>
        <v>13305759.209999999</v>
      </c>
      <c r="F16" s="220"/>
      <c r="G16" s="221"/>
      <c r="H16" s="222">
        <f>SUM(H5+H15)</f>
        <v>12230160.1</v>
      </c>
    </row>
    <row r="17" spans="1:8" ht="24" thickTop="1" x14ac:dyDescent="0.55000000000000004">
      <c r="A17" s="50" t="s">
        <v>163</v>
      </c>
      <c r="B17" s="223"/>
      <c r="C17" s="224"/>
      <c r="D17" s="225"/>
      <c r="E17" s="226" t="s">
        <v>74</v>
      </c>
      <c r="F17" s="224"/>
      <c r="G17" s="227" t="s">
        <v>57</v>
      </c>
      <c r="H17" s="224"/>
    </row>
    <row r="18" spans="1:8" x14ac:dyDescent="0.55000000000000004">
      <c r="B18" s="223" t="s">
        <v>206</v>
      </c>
      <c r="C18" s="224"/>
      <c r="D18" s="224"/>
      <c r="E18" s="224">
        <v>20455</v>
      </c>
      <c r="F18" s="224"/>
      <c r="G18" s="224">
        <v>12171.94</v>
      </c>
      <c r="H18" s="224"/>
    </row>
    <row r="19" spans="1:8" x14ac:dyDescent="0.55000000000000004">
      <c r="B19" s="223" t="s">
        <v>205</v>
      </c>
      <c r="C19" s="224"/>
      <c r="D19" s="224"/>
      <c r="E19" s="224">
        <v>0</v>
      </c>
      <c r="F19" s="224"/>
      <c r="G19" s="224">
        <v>102300</v>
      </c>
      <c r="H19" s="224"/>
    </row>
    <row r="20" spans="1:8" x14ac:dyDescent="0.55000000000000004">
      <c r="B20" s="223" t="s">
        <v>350</v>
      </c>
      <c r="C20" s="224"/>
      <c r="D20" s="224"/>
      <c r="E20" s="224">
        <v>5100</v>
      </c>
      <c r="F20" s="224"/>
      <c r="G20" s="224"/>
      <c r="H20" s="224"/>
    </row>
    <row r="21" spans="1:8" x14ac:dyDescent="0.55000000000000004">
      <c r="B21" s="223" t="s">
        <v>351</v>
      </c>
      <c r="C21" s="224"/>
      <c r="D21" s="224"/>
      <c r="E21" s="221">
        <v>13280204.210000001</v>
      </c>
      <c r="F21" s="224"/>
      <c r="G21" s="221">
        <v>12115688.16</v>
      </c>
      <c r="H21" s="224"/>
    </row>
    <row r="22" spans="1:8" ht="24" thickBot="1" x14ac:dyDescent="0.6">
      <c r="B22" s="223"/>
      <c r="C22" s="224"/>
      <c r="D22" s="228"/>
      <c r="E22" s="229">
        <f>SUM(E18:E21)</f>
        <v>13305759.210000001</v>
      </c>
      <c r="F22" s="228"/>
      <c r="G22" s="229">
        <f>SUM(G18:G21)</f>
        <v>12230160.1</v>
      </c>
      <c r="H22" s="224"/>
    </row>
    <row r="23" spans="1:8" ht="32.25" customHeight="1" thickTop="1" x14ac:dyDescent="0.55000000000000004">
      <c r="B23" s="223"/>
      <c r="C23" s="224"/>
      <c r="D23" s="228"/>
      <c r="E23" s="230">
        <v>2561</v>
      </c>
      <c r="F23" s="230"/>
      <c r="G23" s="230">
        <v>2561</v>
      </c>
      <c r="H23" s="224"/>
    </row>
    <row r="24" spans="1:8" x14ac:dyDescent="0.55000000000000004">
      <c r="A24" s="50" t="s">
        <v>75</v>
      </c>
      <c r="E24" s="180">
        <v>3290000</v>
      </c>
      <c r="F24" s="68"/>
      <c r="G24" s="180">
        <v>1982000</v>
      </c>
    </row>
    <row r="25" spans="1:8" x14ac:dyDescent="0.55000000000000004">
      <c r="A25" s="63" t="s">
        <v>123</v>
      </c>
    </row>
    <row r="28" spans="1:8" x14ac:dyDescent="0.55000000000000004">
      <c r="A28" s="63"/>
    </row>
    <row r="31" spans="1:8" ht="21.75" customHeight="1" x14ac:dyDescent="0.55000000000000004"/>
    <row r="32" spans="1:8" ht="21.75" customHeight="1" x14ac:dyDescent="0.55000000000000004"/>
    <row r="49" ht="21.75" customHeight="1" x14ac:dyDescent="0.55000000000000004"/>
    <row r="50" ht="33.75" customHeight="1" x14ac:dyDescent="0.55000000000000004"/>
  </sheetData>
  <mergeCells count="5">
    <mergeCell ref="C4:E4"/>
    <mergeCell ref="F4:H4"/>
    <mergeCell ref="A1:H1"/>
    <mergeCell ref="A2:H2"/>
    <mergeCell ref="A3:H3"/>
  </mergeCells>
  <printOptions horizontalCentered="1"/>
  <pageMargins left="0.51181102362204722" right="0.27559055118110237" top="0.19685039370078741" bottom="0.19685039370078741" header="0.31496062992125984" footer="0.19685039370078741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D48" sqref="D48"/>
    </sheetView>
  </sheetViews>
  <sheetFormatPr defaultColWidth="9" defaultRowHeight="24" x14ac:dyDescent="0.55000000000000004"/>
  <cols>
    <col min="1" max="1" width="19.375" style="86" customWidth="1"/>
    <col min="2" max="2" width="14.75" style="86" customWidth="1"/>
    <col min="3" max="3" width="19.125" style="86" customWidth="1"/>
    <col min="4" max="6" width="17.125" style="5" customWidth="1"/>
    <col min="7" max="8" width="17.125" style="86" customWidth="1"/>
    <col min="9" max="16384" width="9" style="86"/>
  </cols>
  <sheetData>
    <row r="1" spans="1:8" x14ac:dyDescent="0.55000000000000004">
      <c r="A1" s="336" t="s">
        <v>184</v>
      </c>
      <c r="B1" s="336"/>
      <c r="C1" s="336"/>
      <c r="D1" s="336"/>
      <c r="E1" s="336"/>
      <c r="F1" s="336"/>
      <c r="G1" s="336"/>
      <c r="H1" s="336"/>
    </row>
    <row r="2" spans="1:8" x14ac:dyDescent="0.55000000000000004">
      <c r="A2" s="308" t="s">
        <v>20</v>
      </c>
      <c r="B2" s="308"/>
      <c r="C2" s="308"/>
      <c r="D2" s="308"/>
      <c r="E2" s="308"/>
      <c r="F2" s="308"/>
      <c r="G2" s="308"/>
      <c r="H2" s="308"/>
    </row>
    <row r="3" spans="1:8" x14ac:dyDescent="0.55000000000000004">
      <c r="A3" s="308" t="s">
        <v>180</v>
      </c>
      <c r="B3" s="308"/>
      <c r="C3" s="308"/>
      <c r="D3" s="308"/>
      <c r="E3" s="308"/>
      <c r="F3" s="308"/>
      <c r="G3" s="308"/>
      <c r="H3" s="308"/>
    </row>
    <row r="4" spans="1:8" x14ac:dyDescent="0.55000000000000004">
      <c r="A4" s="2" t="s">
        <v>314</v>
      </c>
      <c r="B4" s="1"/>
      <c r="C4" s="1"/>
      <c r="D4" s="1"/>
      <c r="E4" s="1"/>
      <c r="F4" s="1"/>
      <c r="G4" s="1"/>
      <c r="H4" s="1"/>
    </row>
    <row r="5" spans="1:8" x14ac:dyDescent="0.55000000000000004">
      <c r="A5" s="2" t="s">
        <v>227</v>
      </c>
      <c r="B5" s="1"/>
      <c r="C5" s="1"/>
      <c r="D5" s="1"/>
      <c r="E5" s="1"/>
      <c r="F5" s="1"/>
      <c r="G5" s="1"/>
      <c r="H5" s="1"/>
    </row>
    <row r="6" spans="1:8" x14ac:dyDescent="0.55000000000000004">
      <c r="A6" s="333" t="s">
        <v>66</v>
      </c>
      <c r="B6" s="333" t="s">
        <v>67</v>
      </c>
      <c r="C6" s="333" t="s">
        <v>56</v>
      </c>
      <c r="D6" s="88" t="s">
        <v>185</v>
      </c>
      <c r="E6" s="333" t="s">
        <v>76</v>
      </c>
      <c r="F6" s="333" t="s">
        <v>77</v>
      </c>
      <c r="G6" s="333" t="s">
        <v>78</v>
      </c>
      <c r="H6" s="333" t="s">
        <v>79</v>
      </c>
    </row>
    <row r="7" spans="1:8" x14ac:dyDescent="0.55000000000000004">
      <c r="A7" s="334"/>
      <c r="B7" s="334"/>
      <c r="C7" s="334"/>
      <c r="D7" s="89" t="s">
        <v>186</v>
      </c>
      <c r="E7" s="334"/>
      <c r="F7" s="334"/>
      <c r="G7" s="334"/>
      <c r="H7" s="334"/>
    </row>
    <row r="8" spans="1:8" x14ac:dyDescent="0.55000000000000004">
      <c r="A8" s="20" t="s">
        <v>91</v>
      </c>
      <c r="B8" s="20" t="s">
        <v>176</v>
      </c>
      <c r="C8" s="73" t="s">
        <v>157</v>
      </c>
      <c r="D8" s="18">
        <v>565000</v>
      </c>
      <c r="E8" s="18">
        <v>565000</v>
      </c>
      <c r="F8" s="18">
        <v>565000</v>
      </c>
      <c r="G8" s="18">
        <f t="shared" ref="G8:G9" si="0">SUM(D8-E8)</f>
        <v>0</v>
      </c>
      <c r="H8" s="17">
        <v>0</v>
      </c>
    </row>
    <row r="9" spans="1:8" x14ac:dyDescent="0.55000000000000004">
      <c r="A9" s="20" t="s">
        <v>91</v>
      </c>
      <c r="B9" s="20" t="s">
        <v>176</v>
      </c>
      <c r="C9" s="73" t="s">
        <v>187</v>
      </c>
      <c r="D9" s="18">
        <v>383000</v>
      </c>
      <c r="E9" s="18">
        <v>383000</v>
      </c>
      <c r="F9" s="18">
        <v>383000</v>
      </c>
      <c r="G9" s="18">
        <f t="shared" si="0"/>
        <v>0</v>
      </c>
      <c r="H9" s="18">
        <v>0</v>
      </c>
    </row>
    <row r="10" spans="1:8" x14ac:dyDescent="0.55000000000000004">
      <c r="A10" s="20" t="s">
        <v>91</v>
      </c>
      <c r="B10" s="20" t="s">
        <v>176</v>
      </c>
      <c r="C10" s="73" t="s">
        <v>188</v>
      </c>
      <c r="D10" s="18">
        <v>559000</v>
      </c>
      <c r="E10" s="18">
        <v>558000</v>
      </c>
      <c r="F10" s="18">
        <v>558000</v>
      </c>
      <c r="G10" s="18">
        <v>0</v>
      </c>
      <c r="H10" s="18">
        <v>0</v>
      </c>
    </row>
    <row r="11" spans="1:8" x14ac:dyDescent="0.55000000000000004">
      <c r="A11" s="20" t="s">
        <v>91</v>
      </c>
      <c r="B11" s="20" t="s">
        <v>176</v>
      </c>
      <c r="C11" s="73" t="s">
        <v>189</v>
      </c>
      <c r="D11" s="18">
        <v>86000</v>
      </c>
      <c r="E11" s="18">
        <v>85000</v>
      </c>
      <c r="F11" s="18">
        <v>85000</v>
      </c>
      <c r="G11" s="18">
        <v>0</v>
      </c>
      <c r="H11" s="18">
        <v>0</v>
      </c>
    </row>
    <row r="12" spans="1:8" x14ac:dyDescent="0.55000000000000004">
      <c r="A12" s="20" t="s">
        <v>91</v>
      </c>
      <c r="B12" s="20" t="s">
        <v>176</v>
      </c>
      <c r="C12" s="73" t="s">
        <v>190</v>
      </c>
      <c r="D12" s="18">
        <v>392000</v>
      </c>
      <c r="E12" s="18">
        <v>391000</v>
      </c>
      <c r="F12" s="18">
        <v>391000</v>
      </c>
      <c r="G12" s="18">
        <v>0</v>
      </c>
      <c r="H12" s="18">
        <v>0</v>
      </c>
    </row>
    <row r="13" spans="1:8" x14ac:dyDescent="0.55000000000000004">
      <c r="A13" s="20" t="s">
        <v>91</v>
      </c>
      <c r="B13" s="20" t="s">
        <v>176</v>
      </c>
      <c r="C13" s="73" t="s">
        <v>191</v>
      </c>
      <c r="D13" s="18">
        <v>302000</v>
      </c>
      <c r="E13" s="18">
        <v>300000</v>
      </c>
      <c r="F13" s="18">
        <v>300000</v>
      </c>
      <c r="G13" s="18">
        <v>0</v>
      </c>
      <c r="H13" s="18"/>
    </row>
    <row r="14" spans="1:8" x14ac:dyDescent="0.55000000000000004">
      <c r="A14" s="20" t="s">
        <v>91</v>
      </c>
      <c r="B14" s="20" t="s">
        <v>176</v>
      </c>
      <c r="C14" s="73" t="s">
        <v>192</v>
      </c>
      <c r="D14" s="18">
        <v>60000</v>
      </c>
      <c r="E14" s="18">
        <v>59000</v>
      </c>
      <c r="F14" s="18">
        <v>59000</v>
      </c>
      <c r="G14" s="18">
        <v>0</v>
      </c>
      <c r="H14" s="18">
        <v>0</v>
      </c>
    </row>
    <row r="15" spans="1:8" x14ac:dyDescent="0.55000000000000004">
      <c r="A15" s="20" t="s">
        <v>91</v>
      </c>
      <c r="B15" s="20" t="s">
        <v>176</v>
      </c>
      <c r="C15" s="73" t="s">
        <v>193</v>
      </c>
      <c r="D15" s="18">
        <v>191000</v>
      </c>
      <c r="E15" s="18">
        <v>0</v>
      </c>
      <c r="F15" s="18">
        <v>0</v>
      </c>
      <c r="G15" s="18">
        <v>191000</v>
      </c>
      <c r="H15" s="18">
        <v>191000</v>
      </c>
    </row>
    <row r="16" spans="1:8" x14ac:dyDescent="0.55000000000000004">
      <c r="A16" s="20" t="s">
        <v>91</v>
      </c>
      <c r="B16" s="20" t="s">
        <v>176</v>
      </c>
      <c r="C16" s="73" t="s">
        <v>194</v>
      </c>
      <c r="D16" s="18">
        <v>48000</v>
      </c>
      <c r="E16" s="18"/>
      <c r="F16" s="18"/>
      <c r="G16" s="18">
        <v>48000</v>
      </c>
      <c r="H16" s="18">
        <v>48000</v>
      </c>
    </row>
    <row r="17" spans="1:8" x14ac:dyDescent="0.55000000000000004">
      <c r="A17" s="20" t="s">
        <v>91</v>
      </c>
      <c r="B17" s="20" t="s">
        <v>176</v>
      </c>
      <c r="C17" s="73" t="s">
        <v>194</v>
      </c>
      <c r="D17" s="18">
        <v>113000</v>
      </c>
      <c r="E17" s="18"/>
      <c r="F17" s="18"/>
      <c r="G17" s="18">
        <v>113000</v>
      </c>
      <c r="H17" s="18">
        <v>113000</v>
      </c>
    </row>
    <row r="18" spans="1:8" x14ac:dyDescent="0.55000000000000004">
      <c r="A18" s="20" t="s">
        <v>91</v>
      </c>
      <c r="B18" s="20" t="s">
        <v>176</v>
      </c>
      <c r="C18" s="73" t="s">
        <v>195</v>
      </c>
      <c r="D18" s="18">
        <v>261000</v>
      </c>
      <c r="E18" s="18"/>
      <c r="F18" s="18"/>
      <c r="G18" s="18">
        <v>261000</v>
      </c>
      <c r="H18" s="18">
        <v>261000</v>
      </c>
    </row>
    <row r="19" spans="1:8" x14ac:dyDescent="0.55000000000000004">
      <c r="A19" s="20" t="s">
        <v>91</v>
      </c>
      <c r="B19" s="20" t="s">
        <v>176</v>
      </c>
      <c r="C19" s="73" t="s">
        <v>196</v>
      </c>
      <c r="D19" s="18">
        <v>346000</v>
      </c>
      <c r="E19" s="18"/>
      <c r="F19" s="18"/>
      <c r="G19" s="18">
        <v>346000</v>
      </c>
      <c r="H19" s="18">
        <v>346000</v>
      </c>
    </row>
    <row r="20" spans="1:8" x14ac:dyDescent="0.55000000000000004">
      <c r="A20" s="20" t="s">
        <v>91</v>
      </c>
      <c r="B20" s="20" t="s">
        <v>176</v>
      </c>
      <c r="C20" s="73" t="s">
        <v>197</v>
      </c>
      <c r="D20" s="18">
        <v>430000</v>
      </c>
      <c r="E20" s="18"/>
      <c r="F20" s="18"/>
      <c r="G20" s="18">
        <v>430000</v>
      </c>
      <c r="H20" s="18">
        <v>430000</v>
      </c>
    </row>
    <row r="21" spans="1:8" x14ac:dyDescent="0.55000000000000004">
      <c r="A21" s="20" t="s">
        <v>91</v>
      </c>
      <c r="B21" s="20" t="s">
        <v>176</v>
      </c>
      <c r="C21" s="73" t="s">
        <v>198</v>
      </c>
      <c r="D21" s="18">
        <v>324000</v>
      </c>
      <c r="E21" s="18"/>
      <c r="F21" s="18"/>
      <c r="G21" s="18">
        <v>324000</v>
      </c>
      <c r="H21" s="18">
        <v>324000</v>
      </c>
    </row>
    <row r="22" spans="1:8" x14ac:dyDescent="0.55000000000000004">
      <c r="A22" s="20" t="s">
        <v>91</v>
      </c>
      <c r="B22" s="20" t="s">
        <v>176</v>
      </c>
      <c r="C22" s="73" t="s">
        <v>199</v>
      </c>
      <c r="D22" s="18">
        <v>219000</v>
      </c>
      <c r="E22" s="18"/>
      <c r="F22" s="18"/>
      <c r="G22" s="18">
        <v>219000</v>
      </c>
      <c r="H22" s="18">
        <v>219000</v>
      </c>
    </row>
    <row r="23" spans="1:8" x14ac:dyDescent="0.55000000000000004">
      <c r="A23" s="21" t="s">
        <v>91</v>
      </c>
      <c r="B23" s="21" t="s">
        <v>176</v>
      </c>
      <c r="C23" s="82" t="s">
        <v>200</v>
      </c>
      <c r="D23" s="19">
        <v>295000</v>
      </c>
      <c r="E23" s="19"/>
      <c r="F23" s="19"/>
      <c r="G23" s="19">
        <v>295000</v>
      </c>
      <c r="H23" s="19">
        <v>295000</v>
      </c>
    </row>
    <row r="24" spans="1:8" x14ac:dyDescent="0.55000000000000004">
      <c r="C24" s="85"/>
      <c r="G24" s="5"/>
      <c r="H24" s="5"/>
    </row>
    <row r="25" spans="1:8" ht="19.5" customHeight="1" x14ac:dyDescent="0.55000000000000004">
      <c r="A25" s="87"/>
      <c r="B25" s="87"/>
      <c r="C25" s="87"/>
      <c r="D25" s="92"/>
      <c r="E25" s="92"/>
      <c r="F25" s="92"/>
      <c r="G25" s="92"/>
      <c r="H25" s="93"/>
    </row>
    <row r="26" spans="1:8" x14ac:dyDescent="0.55000000000000004">
      <c r="A26" s="2" t="s">
        <v>227</v>
      </c>
      <c r="B26" s="1"/>
      <c r="C26" s="1"/>
      <c r="D26" s="1"/>
      <c r="E26" s="1"/>
      <c r="F26" s="1"/>
      <c r="G26" s="1"/>
      <c r="H26" s="1"/>
    </row>
    <row r="27" spans="1:8" x14ac:dyDescent="0.55000000000000004">
      <c r="A27" s="333" t="s">
        <v>66</v>
      </c>
      <c r="B27" s="333" t="s">
        <v>67</v>
      </c>
      <c r="C27" s="333" t="s">
        <v>56</v>
      </c>
      <c r="D27" s="88" t="s">
        <v>185</v>
      </c>
      <c r="E27" s="333" t="s">
        <v>76</v>
      </c>
      <c r="F27" s="333" t="s">
        <v>77</v>
      </c>
      <c r="G27" s="333" t="s">
        <v>78</v>
      </c>
      <c r="H27" s="333" t="s">
        <v>79</v>
      </c>
    </row>
    <row r="28" spans="1:8" x14ac:dyDescent="0.55000000000000004">
      <c r="A28" s="334"/>
      <c r="B28" s="334"/>
      <c r="C28" s="334"/>
      <c r="D28" s="89" t="s">
        <v>186</v>
      </c>
      <c r="E28" s="334"/>
      <c r="F28" s="334"/>
      <c r="G28" s="334"/>
      <c r="H28" s="334"/>
    </row>
    <row r="29" spans="1:8" x14ac:dyDescent="0.55000000000000004">
      <c r="A29" s="20" t="s">
        <v>91</v>
      </c>
      <c r="B29" s="20" t="s">
        <v>176</v>
      </c>
      <c r="C29" s="73" t="s">
        <v>144</v>
      </c>
      <c r="D29" s="18">
        <v>31000</v>
      </c>
      <c r="E29" s="18"/>
      <c r="F29" s="18"/>
      <c r="G29" s="18">
        <v>31000</v>
      </c>
      <c r="H29" s="18">
        <v>31000</v>
      </c>
    </row>
    <row r="30" spans="1:8" x14ac:dyDescent="0.55000000000000004">
      <c r="A30" s="20" t="s">
        <v>91</v>
      </c>
      <c r="B30" s="20" t="s">
        <v>176</v>
      </c>
      <c r="C30" s="73" t="s">
        <v>144</v>
      </c>
      <c r="D30" s="18">
        <v>394000</v>
      </c>
      <c r="E30" s="18"/>
      <c r="F30" s="18"/>
      <c r="G30" s="18">
        <v>394000</v>
      </c>
      <c r="H30" s="18">
        <v>394000</v>
      </c>
    </row>
    <row r="31" spans="1:8" x14ac:dyDescent="0.55000000000000004">
      <c r="A31" s="20" t="s">
        <v>91</v>
      </c>
      <c r="B31" s="20" t="s">
        <v>176</v>
      </c>
      <c r="C31" s="73" t="s">
        <v>189</v>
      </c>
      <c r="D31" s="18">
        <v>128000</v>
      </c>
      <c r="E31" s="18"/>
      <c r="F31" s="18"/>
      <c r="G31" s="18">
        <v>128000</v>
      </c>
      <c r="H31" s="18">
        <v>128000</v>
      </c>
    </row>
    <row r="32" spans="1:8" x14ac:dyDescent="0.55000000000000004">
      <c r="A32" s="20" t="s">
        <v>91</v>
      </c>
      <c r="B32" s="20" t="s">
        <v>176</v>
      </c>
      <c r="C32" s="73" t="s">
        <v>145</v>
      </c>
      <c r="D32" s="18">
        <v>85000</v>
      </c>
      <c r="E32" s="18"/>
      <c r="F32" s="18"/>
      <c r="G32" s="18">
        <v>85000</v>
      </c>
      <c r="H32" s="18">
        <v>85000</v>
      </c>
    </row>
    <row r="33" spans="1:8" x14ac:dyDescent="0.55000000000000004">
      <c r="A33" s="20" t="s">
        <v>91</v>
      </c>
      <c r="B33" s="20" t="s">
        <v>176</v>
      </c>
      <c r="C33" s="73" t="s">
        <v>201</v>
      </c>
      <c r="D33" s="18">
        <v>151000</v>
      </c>
      <c r="E33" s="18"/>
      <c r="F33" s="18"/>
      <c r="G33" s="18">
        <v>151000</v>
      </c>
      <c r="H33" s="18">
        <v>151000</v>
      </c>
    </row>
    <row r="34" spans="1:8" x14ac:dyDescent="0.55000000000000004">
      <c r="A34" s="20" t="s">
        <v>91</v>
      </c>
      <c r="B34" s="20" t="s">
        <v>176</v>
      </c>
      <c r="C34" s="73" t="s">
        <v>202</v>
      </c>
      <c r="D34" s="18">
        <v>142000</v>
      </c>
      <c r="E34" s="18"/>
      <c r="F34" s="18"/>
      <c r="G34" s="18">
        <v>142000</v>
      </c>
      <c r="H34" s="18">
        <v>142000</v>
      </c>
    </row>
    <row r="35" spans="1:8" x14ac:dyDescent="0.55000000000000004">
      <c r="A35" s="20" t="s">
        <v>91</v>
      </c>
      <c r="B35" s="20" t="s">
        <v>176</v>
      </c>
      <c r="C35" s="73" t="s">
        <v>203</v>
      </c>
      <c r="D35" s="18">
        <v>132000</v>
      </c>
      <c r="E35" s="18"/>
      <c r="F35" s="18"/>
      <c r="G35" s="18">
        <v>132000</v>
      </c>
      <c r="H35" s="18">
        <v>132000</v>
      </c>
    </row>
    <row r="36" spans="1:8" x14ac:dyDescent="0.55000000000000004">
      <c r="A36" s="73"/>
      <c r="B36" s="90"/>
      <c r="C36" s="73"/>
      <c r="D36" s="18"/>
      <c r="E36" s="18"/>
      <c r="F36" s="18"/>
      <c r="G36" s="18"/>
      <c r="H36" s="18"/>
    </row>
    <row r="37" spans="1:8" x14ac:dyDescent="0.55000000000000004">
      <c r="A37" s="73"/>
      <c r="B37" s="90"/>
      <c r="C37" s="73"/>
      <c r="D37" s="18"/>
      <c r="E37" s="18"/>
      <c r="F37" s="18"/>
      <c r="G37" s="18"/>
      <c r="H37" s="18"/>
    </row>
    <row r="38" spans="1:8" x14ac:dyDescent="0.55000000000000004">
      <c r="A38" s="73"/>
      <c r="B38" s="90"/>
      <c r="C38" s="73"/>
      <c r="D38" s="18"/>
      <c r="E38" s="18"/>
      <c r="F38" s="18"/>
      <c r="G38" s="18"/>
      <c r="H38" s="18"/>
    </row>
    <row r="39" spans="1:8" x14ac:dyDescent="0.55000000000000004">
      <c r="A39" s="73"/>
      <c r="B39" s="90"/>
      <c r="C39" s="73"/>
      <c r="D39" s="18"/>
      <c r="E39" s="18"/>
      <c r="F39" s="18"/>
      <c r="G39" s="18"/>
      <c r="H39" s="18"/>
    </row>
    <row r="40" spans="1:8" x14ac:dyDescent="0.55000000000000004">
      <c r="A40" s="73"/>
      <c r="B40" s="90"/>
      <c r="C40" s="73"/>
      <c r="D40" s="18"/>
      <c r="E40" s="18"/>
      <c r="F40" s="18"/>
      <c r="G40" s="18"/>
      <c r="H40" s="18"/>
    </row>
    <row r="41" spans="1:8" x14ac:dyDescent="0.55000000000000004">
      <c r="A41" s="73"/>
      <c r="B41" s="90"/>
      <c r="C41" s="73"/>
      <c r="D41" s="18"/>
      <c r="E41" s="18"/>
      <c r="F41" s="18"/>
      <c r="G41" s="18"/>
      <c r="H41" s="18"/>
    </row>
    <row r="42" spans="1:8" x14ac:dyDescent="0.55000000000000004">
      <c r="A42" s="73"/>
      <c r="B42" s="90"/>
      <c r="C42" s="73"/>
      <c r="D42" s="18"/>
      <c r="E42" s="18"/>
      <c r="F42" s="18"/>
      <c r="G42" s="18"/>
      <c r="H42" s="18"/>
    </row>
    <row r="43" spans="1:8" x14ac:dyDescent="0.55000000000000004">
      <c r="A43" s="73"/>
      <c r="B43" s="90"/>
      <c r="C43" s="73"/>
      <c r="D43" s="18"/>
      <c r="E43" s="18"/>
      <c r="F43" s="18"/>
      <c r="G43" s="18"/>
      <c r="H43" s="18"/>
    </row>
    <row r="44" spans="1:8" ht="23.25" customHeight="1" x14ac:dyDescent="0.55000000000000004">
      <c r="A44" s="335" t="s">
        <v>55</v>
      </c>
      <c r="B44" s="335"/>
      <c r="C44" s="335"/>
      <c r="D44" s="181">
        <f>SUM(D8:D23,D29:D35)</f>
        <v>5637000</v>
      </c>
      <c r="E44" s="181">
        <f t="shared" ref="E44:H44" si="1">SUM(E8:E23,E29:E35)</f>
        <v>2341000</v>
      </c>
      <c r="F44" s="181">
        <f t="shared" si="1"/>
        <v>2341000</v>
      </c>
      <c r="G44" s="181">
        <f t="shared" si="1"/>
        <v>3290000</v>
      </c>
      <c r="H44" s="181">
        <f t="shared" si="1"/>
        <v>3290000</v>
      </c>
    </row>
    <row r="51" spans="1:8" x14ac:dyDescent="0.55000000000000004">
      <c r="A51" s="86" t="s">
        <v>111</v>
      </c>
    </row>
    <row r="52" spans="1:8" x14ac:dyDescent="0.55000000000000004">
      <c r="A52" s="333" t="s">
        <v>66</v>
      </c>
      <c r="B52" s="333" t="s">
        <v>67</v>
      </c>
      <c r="C52" s="333" t="s">
        <v>56</v>
      </c>
      <c r="D52" s="94" t="s">
        <v>185</v>
      </c>
      <c r="E52" s="333" t="s">
        <v>76</v>
      </c>
      <c r="F52" s="333" t="s">
        <v>77</v>
      </c>
      <c r="G52" s="333" t="s">
        <v>78</v>
      </c>
      <c r="H52" s="333" t="s">
        <v>79</v>
      </c>
    </row>
    <row r="53" spans="1:8" x14ac:dyDescent="0.55000000000000004">
      <c r="A53" s="334"/>
      <c r="B53" s="334"/>
      <c r="C53" s="334"/>
      <c r="D53" s="95" t="s">
        <v>186</v>
      </c>
      <c r="E53" s="334"/>
      <c r="F53" s="334"/>
      <c r="G53" s="334"/>
      <c r="H53" s="334"/>
    </row>
    <row r="54" spans="1:8" x14ac:dyDescent="0.55000000000000004">
      <c r="A54" s="20" t="s">
        <v>91</v>
      </c>
      <c r="B54" s="20" t="s">
        <v>176</v>
      </c>
      <c r="C54" s="96" t="s">
        <v>187</v>
      </c>
      <c r="D54" s="17">
        <v>476000</v>
      </c>
      <c r="E54" s="17">
        <v>475000</v>
      </c>
      <c r="F54" s="17">
        <v>475000</v>
      </c>
      <c r="G54" s="18">
        <v>0</v>
      </c>
      <c r="H54" s="17"/>
    </row>
    <row r="55" spans="1:8" x14ac:dyDescent="0.55000000000000004">
      <c r="A55" s="20" t="s">
        <v>91</v>
      </c>
      <c r="B55" s="20" t="s">
        <v>176</v>
      </c>
      <c r="C55" s="73" t="s">
        <v>228</v>
      </c>
      <c r="D55" s="18">
        <v>639000</v>
      </c>
      <c r="E55" s="18">
        <v>359000</v>
      </c>
      <c r="F55" s="18">
        <v>359000</v>
      </c>
      <c r="G55" s="18">
        <v>0</v>
      </c>
      <c r="H55" s="18"/>
    </row>
    <row r="56" spans="1:8" x14ac:dyDescent="0.55000000000000004">
      <c r="A56" s="20" t="s">
        <v>91</v>
      </c>
      <c r="B56" s="20" t="s">
        <v>176</v>
      </c>
      <c r="C56" s="73" t="s">
        <v>229</v>
      </c>
      <c r="D56" s="18">
        <v>163000</v>
      </c>
      <c r="E56" s="18">
        <v>162500</v>
      </c>
      <c r="F56" s="18">
        <v>162500</v>
      </c>
      <c r="G56" s="18">
        <v>0</v>
      </c>
      <c r="H56" s="18"/>
    </row>
    <row r="57" spans="1:8" x14ac:dyDescent="0.55000000000000004">
      <c r="A57" s="20" t="s">
        <v>91</v>
      </c>
      <c r="B57" s="20" t="s">
        <v>176</v>
      </c>
      <c r="C57" s="73" t="s">
        <v>230</v>
      </c>
      <c r="D57" s="18">
        <v>302000</v>
      </c>
      <c r="E57" s="18">
        <v>277500</v>
      </c>
      <c r="F57" s="18">
        <v>277500</v>
      </c>
      <c r="G57" s="18">
        <v>0</v>
      </c>
      <c r="H57" s="18"/>
    </row>
    <row r="58" spans="1:8" x14ac:dyDescent="0.55000000000000004">
      <c r="A58" s="20" t="s">
        <v>91</v>
      </c>
      <c r="B58" s="20" t="s">
        <v>176</v>
      </c>
      <c r="C58" s="73" t="s">
        <v>231</v>
      </c>
      <c r="D58" s="18">
        <v>199000</v>
      </c>
      <c r="E58" s="18">
        <v>180000</v>
      </c>
      <c r="F58" s="18">
        <v>180000</v>
      </c>
      <c r="G58" s="18">
        <v>0</v>
      </c>
      <c r="H58" s="18"/>
    </row>
    <row r="59" spans="1:8" x14ac:dyDescent="0.55000000000000004">
      <c r="A59" s="20" t="s">
        <v>91</v>
      </c>
      <c r="B59" s="20" t="s">
        <v>176</v>
      </c>
      <c r="C59" s="73" t="s">
        <v>232</v>
      </c>
      <c r="D59" s="18">
        <v>484000</v>
      </c>
      <c r="E59" s="18">
        <v>295000</v>
      </c>
      <c r="F59" s="18">
        <v>295000</v>
      </c>
      <c r="G59" s="18">
        <v>0</v>
      </c>
      <c r="H59" s="18"/>
    </row>
    <row r="60" spans="1:8" x14ac:dyDescent="0.55000000000000004">
      <c r="A60" s="20" t="s">
        <v>91</v>
      </c>
      <c r="B60" s="20" t="s">
        <v>176</v>
      </c>
      <c r="C60" s="73" t="s">
        <v>233</v>
      </c>
      <c r="D60" s="18">
        <v>132000</v>
      </c>
      <c r="E60" s="18">
        <v>130000</v>
      </c>
      <c r="F60" s="18">
        <v>130000</v>
      </c>
      <c r="G60" s="18">
        <v>0</v>
      </c>
      <c r="H60" s="18"/>
    </row>
    <row r="61" spans="1:8" x14ac:dyDescent="0.55000000000000004">
      <c r="A61" s="20" t="s">
        <v>91</v>
      </c>
      <c r="B61" s="20" t="s">
        <v>176</v>
      </c>
      <c r="C61" s="73" t="s">
        <v>158</v>
      </c>
      <c r="D61" s="18">
        <v>117000</v>
      </c>
      <c r="E61" s="18">
        <v>110000</v>
      </c>
      <c r="F61" s="18">
        <v>110000</v>
      </c>
      <c r="G61" s="18">
        <v>0</v>
      </c>
      <c r="H61" s="18"/>
    </row>
    <row r="62" spans="1:8" x14ac:dyDescent="0.55000000000000004">
      <c r="A62" s="20" t="s">
        <v>91</v>
      </c>
      <c r="B62" s="20" t="s">
        <v>176</v>
      </c>
      <c r="C62" s="73" t="s">
        <v>157</v>
      </c>
      <c r="D62" s="18">
        <v>565000</v>
      </c>
      <c r="E62" s="18">
        <v>565000</v>
      </c>
      <c r="F62" s="18">
        <v>0</v>
      </c>
      <c r="G62" s="18">
        <v>565000</v>
      </c>
      <c r="H62" s="18"/>
    </row>
    <row r="63" spans="1:8" x14ac:dyDescent="0.55000000000000004">
      <c r="A63" s="20" t="s">
        <v>91</v>
      </c>
      <c r="B63" s="20" t="s">
        <v>176</v>
      </c>
      <c r="C63" s="73" t="s">
        <v>187</v>
      </c>
      <c r="D63" s="18">
        <v>383000</v>
      </c>
      <c r="E63" s="18">
        <v>383000</v>
      </c>
      <c r="F63" s="18">
        <v>0</v>
      </c>
      <c r="G63" s="18">
        <v>383000</v>
      </c>
      <c r="H63" s="18"/>
    </row>
    <row r="64" spans="1:8" x14ac:dyDescent="0.55000000000000004">
      <c r="A64" s="20" t="s">
        <v>91</v>
      </c>
      <c r="B64" s="20" t="s">
        <v>176</v>
      </c>
      <c r="C64" s="73" t="s">
        <v>188</v>
      </c>
      <c r="D64" s="18">
        <v>559000</v>
      </c>
      <c r="E64" s="18">
        <v>558000</v>
      </c>
      <c r="F64" s="18">
        <v>0</v>
      </c>
      <c r="G64" s="18">
        <v>558000</v>
      </c>
      <c r="H64" s="18"/>
    </row>
    <row r="65" spans="1:8" x14ac:dyDescent="0.55000000000000004">
      <c r="A65" s="20" t="s">
        <v>91</v>
      </c>
      <c r="B65" s="20" t="s">
        <v>176</v>
      </c>
      <c r="C65" s="73" t="s">
        <v>189</v>
      </c>
      <c r="D65" s="18">
        <v>86000</v>
      </c>
      <c r="E65" s="18">
        <v>85000</v>
      </c>
      <c r="F65" s="18">
        <v>0</v>
      </c>
      <c r="G65" s="18">
        <v>85000</v>
      </c>
      <c r="H65" s="18"/>
    </row>
    <row r="66" spans="1:8" x14ac:dyDescent="0.55000000000000004">
      <c r="A66" s="20" t="s">
        <v>91</v>
      </c>
      <c r="B66" s="20" t="s">
        <v>176</v>
      </c>
      <c r="C66" s="73" t="s">
        <v>190</v>
      </c>
      <c r="D66" s="18">
        <v>392000</v>
      </c>
      <c r="E66" s="18">
        <v>391000</v>
      </c>
      <c r="F66" s="18"/>
      <c r="G66" s="18">
        <v>391000</v>
      </c>
      <c r="H66" s="18"/>
    </row>
    <row r="67" spans="1:8" x14ac:dyDescent="0.55000000000000004">
      <c r="A67" s="20"/>
      <c r="B67" s="20"/>
      <c r="C67" s="73"/>
      <c r="D67" s="18"/>
      <c r="E67" s="18"/>
      <c r="F67" s="18"/>
      <c r="G67" s="18"/>
      <c r="H67" s="18"/>
    </row>
    <row r="68" spans="1:8" x14ac:dyDescent="0.55000000000000004">
      <c r="A68" s="21"/>
      <c r="B68" s="21"/>
      <c r="C68" s="82"/>
      <c r="D68" s="19"/>
      <c r="E68" s="19"/>
      <c r="F68" s="19"/>
      <c r="G68" s="19"/>
      <c r="H68" s="19"/>
    </row>
    <row r="69" spans="1:8" x14ac:dyDescent="0.55000000000000004">
      <c r="A69" s="332" t="s">
        <v>234</v>
      </c>
      <c r="B69" s="332"/>
      <c r="C69" s="332"/>
      <c r="D69" s="91">
        <f>SUM(D54:D68)</f>
        <v>4497000</v>
      </c>
      <c r="E69" s="91">
        <f t="shared" ref="E69:H69" si="2">SUM(E54:E68)</f>
        <v>3971000</v>
      </c>
      <c r="F69" s="91">
        <f t="shared" si="2"/>
        <v>1989000</v>
      </c>
      <c r="G69" s="91">
        <f t="shared" si="2"/>
        <v>1982000</v>
      </c>
      <c r="H69" s="91">
        <f t="shared" si="2"/>
        <v>0</v>
      </c>
    </row>
  </sheetData>
  <mergeCells count="26">
    <mergeCell ref="A1:H1"/>
    <mergeCell ref="A2:H2"/>
    <mergeCell ref="A3:H3"/>
    <mergeCell ref="A6:A7"/>
    <mergeCell ref="B6:B7"/>
    <mergeCell ref="C6:C7"/>
    <mergeCell ref="E6:E7"/>
    <mergeCell ref="F6:F7"/>
    <mergeCell ref="G6:G7"/>
    <mergeCell ref="H6:H7"/>
    <mergeCell ref="G27:G28"/>
    <mergeCell ref="H27:H28"/>
    <mergeCell ref="A44:C44"/>
    <mergeCell ref="G52:G53"/>
    <mergeCell ref="H52:H53"/>
    <mergeCell ref="F52:F53"/>
    <mergeCell ref="A27:A28"/>
    <mergeCell ref="B27:B28"/>
    <mergeCell ref="C27:C28"/>
    <mergeCell ref="E27:E28"/>
    <mergeCell ref="F27:F28"/>
    <mergeCell ref="A69:C69"/>
    <mergeCell ref="A52:A53"/>
    <mergeCell ref="B52:B53"/>
    <mergeCell ref="C52:C53"/>
    <mergeCell ref="E52:E53"/>
  </mergeCells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A2" sqref="A2:D2"/>
    </sheetView>
  </sheetViews>
  <sheetFormatPr defaultColWidth="9" defaultRowHeight="23.25" x14ac:dyDescent="0.55000000000000004"/>
  <cols>
    <col min="1" max="1" width="13.375" style="50" customWidth="1"/>
    <col min="2" max="2" width="33.25" style="50" customWidth="1"/>
    <col min="3" max="3" width="15.25" style="62" customWidth="1"/>
    <col min="4" max="4" width="14.875" style="62" customWidth="1"/>
    <col min="5" max="16384" width="9" style="50"/>
  </cols>
  <sheetData>
    <row r="1" spans="1:4" s="51" customFormat="1" ht="27.75" customHeight="1" x14ac:dyDescent="0.55000000000000004">
      <c r="A1" s="328" t="s">
        <v>250</v>
      </c>
      <c r="B1" s="328"/>
      <c r="C1" s="328"/>
      <c r="D1" s="328"/>
    </row>
    <row r="2" spans="1:4" s="51" customFormat="1" ht="27.75" customHeight="1" x14ac:dyDescent="0.55000000000000004">
      <c r="A2" s="328" t="s">
        <v>20</v>
      </c>
      <c r="B2" s="328"/>
      <c r="C2" s="328"/>
      <c r="D2" s="328"/>
    </row>
    <row r="3" spans="1:4" s="51" customFormat="1" ht="27.75" customHeight="1" x14ac:dyDescent="0.55000000000000004">
      <c r="A3" s="329" t="s">
        <v>21</v>
      </c>
      <c r="B3" s="329"/>
      <c r="C3" s="329"/>
      <c r="D3" s="329"/>
    </row>
    <row r="4" spans="1:4" ht="27.75" customHeight="1" x14ac:dyDescent="0.55000000000000004">
      <c r="A4" s="52" t="s">
        <v>479</v>
      </c>
      <c r="C4" s="295">
        <v>2561</v>
      </c>
      <c r="D4" s="295">
        <v>2560</v>
      </c>
    </row>
    <row r="5" spans="1:4" ht="27.75" customHeight="1" x14ac:dyDescent="0.55000000000000004">
      <c r="A5" s="297" t="s">
        <v>313</v>
      </c>
      <c r="B5" s="56"/>
      <c r="C5" s="174">
        <v>13430960.390000001</v>
      </c>
      <c r="D5" s="69">
        <v>12497907.52</v>
      </c>
    </row>
    <row r="6" spans="1:4" ht="27.75" customHeight="1" x14ac:dyDescent="0.55000000000000004">
      <c r="A6" s="298" t="s">
        <v>70</v>
      </c>
      <c r="B6" s="59" t="s">
        <v>480</v>
      </c>
      <c r="C6" s="177">
        <v>1133337.08</v>
      </c>
      <c r="D6" s="57">
        <v>933052.87</v>
      </c>
    </row>
    <row r="7" spans="1:4" ht="27.75" customHeight="1" x14ac:dyDescent="0.55000000000000004">
      <c r="A7" s="299"/>
      <c r="B7" s="59" t="s">
        <v>69</v>
      </c>
      <c r="C7" s="177"/>
      <c r="D7" s="57" t="s">
        <v>478</v>
      </c>
    </row>
    <row r="8" spans="1:4" ht="27.75" customHeight="1" x14ac:dyDescent="0.55000000000000004">
      <c r="A8" s="300"/>
      <c r="B8" s="301"/>
      <c r="C8" s="177"/>
      <c r="D8" s="57"/>
    </row>
    <row r="9" spans="1:4" ht="27.75" customHeight="1" thickBot="1" x14ac:dyDescent="0.6">
      <c r="A9" s="299" t="s">
        <v>481</v>
      </c>
      <c r="B9" s="214"/>
      <c r="C9" s="296">
        <f>SUM(C5:C7)</f>
        <v>14564297.470000001</v>
      </c>
      <c r="D9" s="296">
        <f>SUM(D5:D7)</f>
        <v>13430960.389999999</v>
      </c>
    </row>
    <row r="10" spans="1:4" ht="24" thickTop="1" x14ac:dyDescent="0.55000000000000004"/>
    <row r="12" spans="1:4" ht="21.75" customHeight="1" x14ac:dyDescent="0.55000000000000004"/>
    <row r="13" spans="1:4" ht="21.75" customHeight="1" x14ac:dyDescent="0.55000000000000004"/>
    <row r="30" ht="21.75" customHeight="1" x14ac:dyDescent="0.55000000000000004"/>
    <row r="31" ht="33.75" customHeight="1" x14ac:dyDescent="0.55000000000000004"/>
  </sheetData>
  <mergeCells count="3">
    <mergeCell ref="A1:D1"/>
    <mergeCell ref="A2:D2"/>
    <mergeCell ref="A3:D3"/>
  </mergeCells>
  <printOptions horizontalCentered="1"/>
  <pageMargins left="0.9055118110236221" right="0.27559055118110237" top="0.59055118110236227" bottom="0.19685039370078741" header="0.31496062992125984" footer="0.19685039370078741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0" zoomScaleNormal="100" workbookViewId="0">
      <selection activeCell="D9" sqref="D9"/>
    </sheetView>
  </sheetViews>
  <sheetFormatPr defaultColWidth="9.125" defaultRowHeight="24" x14ac:dyDescent="0.55000000000000004"/>
  <cols>
    <col min="1" max="1" width="21.25" style="110" customWidth="1"/>
    <col min="2" max="2" width="27" style="110" customWidth="1"/>
    <col min="3" max="3" width="13.75" style="110" customWidth="1"/>
    <col min="4" max="4" width="21.625" style="110" customWidth="1"/>
    <col min="5" max="5" width="18.875" style="110" customWidth="1"/>
    <col min="6" max="6" width="17.625" style="110" customWidth="1"/>
    <col min="7" max="7" width="20.125" style="110" customWidth="1"/>
    <col min="8" max="8" width="13.875" style="110" customWidth="1"/>
    <col min="9" max="9" width="0.25" style="110" customWidth="1"/>
    <col min="10" max="16384" width="9.125" style="110"/>
  </cols>
  <sheetData>
    <row r="1" spans="1:9" x14ac:dyDescent="0.55000000000000004">
      <c r="A1" s="341" t="s">
        <v>250</v>
      </c>
      <c r="B1" s="341"/>
      <c r="C1" s="341"/>
      <c r="D1" s="341"/>
      <c r="E1" s="341"/>
      <c r="F1" s="341"/>
      <c r="G1" s="109"/>
      <c r="H1" s="109"/>
      <c r="I1" s="109"/>
    </row>
    <row r="2" spans="1:9" x14ac:dyDescent="0.55000000000000004">
      <c r="A2" s="342" t="s">
        <v>251</v>
      </c>
      <c r="B2" s="342"/>
      <c r="C2" s="342"/>
      <c r="D2" s="342"/>
      <c r="E2" s="342"/>
      <c r="F2" s="342"/>
      <c r="G2" s="109"/>
      <c r="H2" s="109"/>
      <c r="I2" s="109"/>
    </row>
    <row r="3" spans="1:9" x14ac:dyDescent="0.55000000000000004">
      <c r="A3" s="342" t="s">
        <v>252</v>
      </c>
      <c r="B3" s="342"/>
      <c r="C3" s="342"/>
      <c r="D3" s="342"/>
      <c r="E3" s="342"/>
      <c r="F3" s="342"/>
      <c r="G3" s="109"/>
      <c r="H3" s="109"/>
      <c r="I3" s="109"/>
    </row>
    <row r="4" spans="1:9" x14ac:dyDescent="0.55000000000000004">
      <c r="A4" s="343" t="s">
        <v>80</v>
      </c>
      <c r="B4" s="343" t="s">
        <v>66</v>
      </c>
      <c r="C4" s="345" t="s">
        <v>53</v>
      </c>
      <c r="D4" s="343" t="s">
        <v>253</v>
      </c>
      <c r="E4" s="344"/>
      <c r="F4" s="343" t="s">
        <v>49</v>
      </c>
    </row>
    <row r="5" spans="1:9" ht="48" x14ac:dyDescent="0.55000000000000004">
      <c r="A5" s="344"/>
      <c r="B5" s="344"/>
      <c r="C5" s="345"/>
      <c r="D5" s="113" t="s">
        <v>254</v>
      </c>
      <c r="E5" s="120" t="s">
        <v>255</v>
      </c>
      <c r="F5" s="344"/>
    </row>
    <row r="6" spans="1:9" x14ac:dyDescent="0.55000000000000004">
      <c r="A6" s="111" t="s">
        <v>96</v>
      </c>
      <c r="B6" s="112" t="s">
        <v>50</v>
      </c>
      <c r="C6" s="112" t="s">
        <v>50</v>
      </c>
      <c r="D6" s="113" t="s">
        <v>50</v>
      </c>
      <c r="E6" s="120" t="s">
        <v>50</v>
      </c>
      <c r="F6" s="114" t="s">
        <v>50</v>
      </c>
    </row>
    <row r="7" spans="1:9" x14ac:dyDescent="0.55000000000000004">
      <c r="A7" s="339" t="s">
        <v>83</v>
      </c>
      <c r="B7" s="115" t="s">
        <v>124</v>
      </c>
      <c r="C7" s="115" t="s">
        <v>256</v>
      </c>
      <c r="D7" s="116">
        <v>3348720</v>
      </c>
      <c r="E7" s="121" t="s">
        <v>257</v>
      </c>
      <c r="F7" s="116">
        <f>SUM(D7:E7)</f>
        <v>3348720</v>
      </c>
    </row>
    <row r="8" spans="1:9" x14ac:dyDescent="0.55000000000000004">
      <c r="A8" s="340"/>
      <c r="B8" s="115" t="s">
        <v>125</v>
      </c>
      <c r="C8" s="115" t="s">
        <v>256</v>
      </c>
      <c r="D8" s="116">
        <v>3838222</v>
      </c>
      <c r="E8" s="122">
        <v>2043619</v>
      </c>
      <c r="F8" s="116">
        <f t="shared" ref="F8:F15" si="0">SUM(D8:E8)</f>
        <v>5881841</v>
      </c>
    </row>
    <row r="9" spans="1:9" x14ac:dyDescent="0.55000000000000004">
      <c r="A9" s="339" t="s">
        <v>84</v>
      </c>
      <c r="B9" s="115" t="s">
        <v>85</v>
      </c>
      <c r="C9" s="115" t="s">
        <v>256</v>
      </c>
      <c r="D9" s="116">
        <v>159970</v>
      </c>
      <c r="E9" s="122">
        <v>83600</v>
      </c>
      <c r="F9" s="116">
        <f t="shared" si="0"/>
        <v>243570</v>
      </c>
    </row>
    <row r="10" spans="1:9" x14ac:dyDescent="0.55000000000000004">
      <c r="A10" s="340"/>
      <c r="B10" s="115" t="s">
        <v>86</v>
      </c>
      <c r="C10" s="115" t="s">
        <v>256</v>
      </c>
      <c r="D10" s="116">
        <v>483709.99</v>
      </c>
      <c r="E10" s="122">
        <v>121626</v>
      </c>
      <c r="F10" s="116">
        <f t="shared" si="0"/>
        <v>605335.99</v>
      </c>
    </row>
    <row r="11" spans="1:9" x14ac:dyDescent="0.55000000000000004">
      <c r="A11" s="340"/>
      <c r="B11" s="115" t="s">
        <v>87</v>
      </c>
      <c r="C11" s="115" t="s">
        <v>256</v>
      </c>
      <c r="D11" s="116">
        <v>290607.61</v>
      </c>
      <c r="E11" s="122">
        <v>76862.899999999994</v>
      </c>
      <c r="F11" s="116">
        <f t="shared" si="0"/>
        <v>367470.51</v>
      </c>
    </row>
    <row r="12" spans="1:9" x14ac:dyDescent="0.55000000000000004">
      <c r="A12" s="340"/>
      <c r="B12" s="115" t="s">
        <v>88</v>
      </c>
      <c r="C12" s="115" t="s">
        <v>256</v>
      </c>
      <c r="D12" s="116">
        <v>210495.52</v>
      </c>
      <c r="E12" s="122">
        <v>5660</v>
      </c>
      <c r="F12" s="116">
        <f t="shared" si="0"/>
        <v>216155.51999999999</v>
      </c>
    </row>
    <row r="13" spans="1:9" x14ac:dyDescent="0.55000000000000004">
      <c r="A13" s="115" t="s">
        <v>89</v>
      </c>
      <c r="B13" s="115" t="s">
        <v>90</v>
      </c>
      <c r="C13" s="115" t="s">
        <v>256</v>
      </c>
      <c r="D13" s="116">
        <v>132900</v>
      </c>
      <c r="E13" s="122">
        <v>35600</v>
      </c>
      <c r="F13" s="116">
        <f t="shared" si="0"/>
        <v>168500</v>
      </c>
    </row>
    <row r="14" spans="1:9" x14ac:dyDescent="0.55000000000000004">
      <c r="A14" s="115" t="s">
        <v>92</v>
      </c>
      <c r="B14" s="115" t="s">
        <v>93</v>
      </c>
      <c r="C14" s="115" t="s">
        <v>256</v>
      </c>
      <c r="D14" s="116">
        <v>18000</v>
      </c>
      <c r="E14" s="121" t="s">
        <v>257</v>
      </c>
      <c r="F14" s="116">
        <f t="shared" si="0"/>
        <v>18000</v>
      </c>
    </row>
    <row r="15" spans="1:9" x14ac:dyDescent="0.55000000000000004">
      <c r="A15" s="115" t="s">
        <v>94</v>
      </c>
      <c r="B15" s="115" t="s">
        <v>95</v>
      </c>
      <c r="C15" s="115" t="s">
        <v>256</v>
      </c>
      <c r="D15" s="116">
        <v>22240</v>
      </c>
      <c r="E15" s="121" t="s">
        <v>257</v>
      </c>
      <c r="F15" s="116">
        <f t="shared" si="0"/>
        <v>22240</v>
      </c>
    </row>
    <row r="16" spans="1:9" ht="24.75" thickBot="1" x14ac:dyDescent="0.6">
      <c r="A16" s="337" t="s">
        <v>49</v>
      </c>
      <c r="B16" s="338"/>
      <c r="C16" s="338"/>
      <c r="D16" s="117">
        <f>SUM(D7:D15)</f>
        <v>8504865.120000001</v>
      </c>
      <c r="E16" s="123">
        <f>SUM(E8:E15)</f>
        <v>2366967.9</v>
      </c>
      <c r="F16" s="117">
        <f>SUM(F7:F15)</f>
        <v>10871833.02</v>
      </c>
    </row>
    <row r="17" ht="24.75" thickTop="1" x14ac:dyDescent="0.55000000000000004"/>
  </sheetData>
  <mergeCells count="11">
    <mergeCell ref="A16:C16"/>
    <mergeCell ref="A9:A12"/>
    <mergeCell ref="A1:F1"/>
    <mergeCell ref="A2:F2"/>
    <mergeCell ref="A3:F3"/>
    <mergeCell ref="A4:A5"/>
    <mergeCell ref="B4:B5"/>
    <mergeCell ref="C4:C5"/>
    <mergeCell ref="D4:E4"/>
    <mergeCell ref="F4:F5"/>
    <mergeCell ref="A7:A8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H26" sqref="H26"/>
    </sheetView>
  </sheetViews>
  <sheetFormatPr defaultColWidth="9.125" defaultRowHeight="24" x14ac:dyDescent="0.55000000000000004"/>
  <cols>
    <col min="1" max="1" width="19.375" style="110" customWidth="1"/>
    <col min="2" max="2" width="16.625" style="110" customWidth="1"/>
    <col min="3" max="3" width="9.125" style="110"/>
    <col min="4" max="4" width="5.125" style="110" customWidth="1"/>
    <col min="5" max="5" width="9.125" style="110" hidden="1" customWidth="1"/>
    <col min="6" max="6" width="5" style="110" customWidth="1"/>
    <col min="7" max="7" width="27.625" style="110" customWidth="1"/>
    <col min="8" max="8" width="29.125" style="110" customWidth="1"/>
    <col min="9" max="9" width="20" style="110" customWidth="1"/>
    <col min="10" max="16384" width="9.125" style="110"/>
  </cols>
  <sheetData>
    <row r="1" spans="1:12" ht="21" customHeight="1" x14ac:dyDescent="0.55000000000000004">
      <c r="A1" s="341" t="s">
        <v>250</v>
      </c>
      <c r="B1" s="341"/>
      <c r="C1" s="341"/>
      <c r="D1" s="341"/>
      <c r="E1" s="341"/>
      <c r="F1" s="341"/>
      <c r="G1" s="341"/>
      <c r="H1" s="341"/>
      <c r="I1" s="341"/>
      <c r="J1" s="109"/>
      <c r="K1" s="109"/>
      <c r="L1" s="109"/>
    </row>
    <row r="2" spans="1:12" ht="21" customHeight="1" x14ac:dyDescent="0.55000000000000004">
      <c r="A2" s="342" t="s">
        <v>258</v>
      </c>
      <c r="B2" s="342"/>
      <c r="C2" s="342"/>
      <c r="D2" s="342"/>
      <c r="E2" s="342"/>
      <c r="F2" s="342"/>
      <c r="G2" s="342"/>
      <c r="H2" s="342"/>
      <c r="I2" s="342"/>
      <c r="J2" s="109"/>
      <c r="K2" s="109"/>
      <c r="L2" s="109"/>
    </row>
    <row r="3" spans="1:12" ht="21" customHeight="1" x14ac:dyDescent="0.55000000000000004">
      <c r="A3" s="342" t="s">
        <v>252</v>
      </c>
      <c r="B3" s="342"/>
      <c r="C3" s="342"/>
      <c r="D3" s="342"/>
      <c r="E3" s="342"/>
      <c r="F3" s="342"/>
      <c r="G3" s="342"/>
      <c r="H3" s="342"/>
      <c r="I3" s="342"/>
      <c r="J3" s="109"/>
      <c r="K3" s="109"/>
      <c r="L3" s="109"/>
    </row>
    <row r="4" spans="1:12" ht="39" customHeight="1" x14ac:dyDescent="0.55000000000000004">
      <c r="A4" s="343" t="s">
        <v>80</v>
      </c>
      <c r="B4" s="343" t="s">
        <v>66</v>
      </c>
      <c r="C4" s="343" t="s">
        <v>259</v>
      </c>
      <c r="D4" s="343"/>
      <c r="E4" s="343"/>
      <c r="F4" s="343"/>
      <c r="G4" s="343" t="s">
        <v>260</v>
      </c>
      <c r="H4" s="344"/>
      <c r="I4" s="343" t="s">
        <v>49</v>
      </c>
    </row>
    <row r="5" spans="1:12" ht="72" x14ac:dyDescent="0.55000000000000004">
      <c r="A5" s="344"/>
      <c r="B5" s="344"/>
      <c r="C5" s="343"/>
      <c r="D5" s="343"/>
      <c r="E5" s="343"/>
      <c r="F5" s="343"/>
      <c r="G5" s="113" t="s">
        <v>261</v>
      </c>
      <c r="H5" s="113" t="s">
        <v>262</v>
      </c>
      <c r="I5" s="344"/>
    </row>
    <row r="6" spans="1:12" x14ac:dyDescent="0.55000000000000004">
      <c r="A6" s="111" t="s">
        <v>96</v>
      </c>
      <c r="B6" s="112" t="s">
        <v>50</v>
      </c>
      <c r="C6" s="347" t="s">
        <v>50</v>
      </c>
      <c r="D6" s="348"/>
      <c r="E6" s="348"/>
      <c r="F6" s="348"/>
      <c r="G6" s="113" t="s">
        <v>50</v>
      </c>
      <c r="H6" s="113" t="s">
        <v>50</v>
      </c>
      <c r="I6" s="114" t="s">
        <v>50</v>
      </c>
    </row>
    <row r="7" spans="1:12" x14ac:dyDescent="0.55000000000000004">
      <c r="A7" s="115" t="s">
        <v>84</v>
      </c>
      <c r="B7" s="115" t="s">
        <v>86</v>
      </c>
      <c r="C7" s="346" t="s">
        <v>256</v>
      </c>
      <c r="D7" s="344"/>
      <c r="E7" s="344"/>
      <c r="F7" s="344"/>
      <c r="G7" s="119" t="s">
        <v>257</v>
      </c>
      <c r="H7" s="116">
        <v>32456.47</v>
      </c>
      <c r="I7" s="116">
        <v>32456.47</v>
      </c>
    </row>
    <row r="8" spans="1:12" x14ac:dyDescent="0.55000000000000004">
      <c r="A8" s="115" t="s">
        <v>89</v>
      </c>
      <c r="B8" s="115" t="s">
        <v>90</v>
      </c>
      <c r="C8" s="346" t="s">
        <v>256</v>
      </c>
      <c r="D8" s="344"/>
      <c r="E8" s="344"/>
      <c r="F8" s="344"/>
      <c r="G8" s="116">
        <v>97000</v>
      </c>
      <c r="H8" s="119" t="s">
        <v>257</v>
      </c>
      <c r="I8" s="116">
        <v>97000</v>
      </c>
    </row>
    <row r="9" spans="1:12" ht="24.75" thickBot="1" x14ac:dyDescent="0.6">
      <c r="A9" s="337" t="s">
        <v>49</v>
      </c>
      <c r="B9" s="338"/>
      <c r="C9" s="338"/>
      <c r="D9" s="338"/>
      <c r="E9" s="338"/>
      <c r="F9" s="338"/>
      <c r="G9" s="117">
        <v>97000</v>
      </c>
      <c r="H9" s="117">
        <v>32456.47</v>
      </c>
      <c r="I9" s="117">
        <v>129456.47</v>
      </c>
    </row>
    <row r="10" spans="1:12" ht="24.75" thickTop="1" x14ac:dyDescent="0.55000000000000004"/>
  </sheetData>
  <mergeCells count="12">
    <mergeCell ref="A9:F9"/>
    <mergeCell ref="C8:F8"/>
    <mergeCell ref="C7:F7"/>
    <mergeCell ref="A1:I1"/>
    <mergeCell ref="A2:I2"/>
    <mergeCell ref="A3:I3"/>
    <mergeCell ref="A4:A5"/>
    <mergeCell ref="B4:B5"/>
    <mergeCell ref="C4:F5"/>
    <mergeCell ref="G4:H4"/>
    <mergeCell ref="I4:I5"/>
    <mergeCell ref="C6:F6"/>
  </mergeCells>
  <pageMargins left="0.7086614173228347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0" sqref="E10"/>
    </sheetView>
  </sheetViews>
  <sheetFormatPr defaultColWidth="9.125" defaultRowHeight="23.25" x14ac:dyDescent="0.55000000000000004"/>
  <cols>
    <col min="1" max="1" width="17.125" style="125" customWidth="1"/>
    <col min="2" max="2" width="22.25" style="125" customWidth="1"/>
    <col min="3" max="3" width="22.375" style="125" customWidth="1"/>
    <col min="4" max="4" width="23.25" style="125" customWidth="1"/>
    <col min="5" max="5" width="22.625" style="125" customWidth="1"/>
    <col min="6" max="6" width="23.25" style="125" customWidth="1"/>
    <col min="7" max="16384" width="9.125" style="125"/>
  </cols>
  <sheetData>
    <row r="1" spans="1:9" x14ac:dyDescent="0.55000000000000004">
      <c r="A1" s="353" t="s">
        <v>250</v>
      </c>
      <c r="B1" s="353"/>
      <c r="C1" s="353"/>
      <c r="D1" s="353"/>
      <c r="E1" s="353"/>
      <c r="F1" s="353"/>
      <c r="G1" s="124"/>
      <c r="H1" s="124"/>
      <c r="I1" s="124"/>
    </row>
    <row r="2" spans="1:9" x14ac:dyDescent="0.55000000000000004">
      <c r="A2" s="354" t="s">
        <v>263</v>
      </c>
      <c r="B2" s="354"/>
      <c r="C2" s="354"/>
      <c r="D2" s="354"/>
      <c r="E2" s="354"/>
      <c r="F2" s="354"/>
      <c r="G2" s="124"/>
      <c r="H2" s="124"/>
      <c r="I2" s="124"/>
    </row>
    <row r="3" spans="1:9" x14ac:dyDescent="0.55000000000000004">
      <c r="A3" s="354" t="s">
        <v>252</v>
      </c>
      <c r="B3" s="354"/>
      <c r="C3" s="354"/>
      <c r="D3" s="354"/>
      <c r="E3" s="354"/>
      <c r="F3" s="354"/>
      <c r="G3" s="124"/>
      <c r="H3" s="124"/>
      <c r="I3" s="124"/>
    </row>
    <row r="4" spans="1:9" ht="45.75" customHeight="1" x14ac:dyDescent="0.55000000000000004">
      <c r="A4" s="355" t="s">
        <v>80</v>
      </c>
      <c r="B4" s="355" t="s">
        <v>66</v>
      </c>
      <c r="C4" s="355" t="s">
        <v>259</v>
      </c>
      <c r="D4" s="355" t="s">
        <v>264</v>
      </c>
      <c r="E4" s="356"/>
      <c r="F4" s="355" t="s">
        <v>49</v>
      </c>
    </row>
    <row r="5" spans="1:9" ht="69.75" x14ac:dyDescent="0.55000000000000004">
      <c r="A5" s="356"/>
      <c r="B5" s="356"/>
      <c r="C5" s="355"/>
      <c r="D5" s="128" t="s">
        <v>265</v>
      </c>
      <c r="E5" s="128" t="s">
        <v>266</v>
      </c>
      <c r="F5" s="356"/>
    </row>
    <row r="6" spans="1:9" x14ac:dyDescent="0.55000000000000004">
      <c r="A6" s="126" t="s">
        <v>96</v>
      </c>
      <c r="B6" s="127" t="s">
        <v>50</v>
      </c>
      <c r="C6" s="127" t="s">
        <v>50</v>
      </c>
      <c r="D6" s="128" t="s">
        <v>50</v>
      </c>
      <c r="E6" s="128" t="s">
        <v>50</v>
      </c>
      <c r="F6" s="129" t="s">
        <v>50</v>
      </c>
    </row>
    <row r="7" spans="1:9" ht="27" customHeight="1" x14ac:dyDescent="0.55000000000000004">
      <c r="A7" s="133" t="s">
        <v>83</v>
      </c>
      <c r="B7" s="133" t="s">
        <v>125</v>
      </c>
      <c r="C7" s="133" t="s">
        <v>256</v>
      </c>
      <c r="D7" s="130">
        <v>1938168</v>
      </c>
      <c r="E7" s="131" t="s">
        <v>257</v>
      </c>
      <c r="F7" s="130">
        <v>1938168</v>
      </c>
    </row>
    <row r="8" spans="1:9" ht="27" customHeight="1" x14ac:dyDescent="0.55000000000000004">
      <c r="A8" s="351" t="s">
        <v>84</v>
      </c>
      <c r="B8" s="133" t="s">
        <v>85</v>
      </c>
      <c r="C8" s="133" t="s">
        <v>256</v>
      </c>
      <c r="D8" s="130">
        <v>54605</v>
      </c>
      <c r="E8" s="131" t="s">
        <v>257</v>
      </c>
      <c r="F8" s="130">
        <v>54605</v>
      </c>
    </row>
    <row r="9" spans="1:9" ht="27" customHeight="1" x14ac:dyDescent="0.55000000000000004">
      <c r="A9" s="352"/>
      <c r="B9" s="133" t="s">
        <v>86</v>
      </c>
      <c r="C9" s="133" t="s">
        <v>256</v>
      </c>
      <c r="D9" s="130">
        <v>119508</v>
      </c>
      <c r="E9" s="130">
        <v>732920</v>
      </c>
      <c r="F9" s="130">
        <v>852428</v>
      </c>
    </row>
    <row r="10" spans="1:9" ht="27" customHeight="1" x14ac:dyDescent="0.55000000000000004">
      <c r="A10" s="352"/>
      <c r="B10" s="133" t="s">
        <v>87</v>
      </c>
      <c r="C10" s="133" t="s">
        <v>256</v>
      </c>
      <c r="D10" s="130">
        <v>93851</v>
      </c>
      <c r="E10" s="130">
        <v>586023</v>
      </c>
      <c r="F10" s="130">
        <v>679874</v>
      </c>
    </row>
    <row r="11" spans="1:9" ht="27" customHeight="1" x14ac:dyDescent="0.55000000000000004">
      <c r="A11" s="352"/>
      <c r="B11" s="133" t="s">
        <v>88</v>
      </c>
      <c r="C11" s="133" t="s">
        <v>256</v>
      </c>
      <c r="D11" s="130">
        <v>20295.400000000001</v>
      </c>
      <c r="E11" s="131" t="s">
        <v>257</v>
      </c>
      <c r="F11" s="130">
        <v>20295.400000000001</v>
      </c>
    </row>
    <row r="12" spans="1:9" ht="27" customHeight="1" x14ac:dyDescent="0.55000000000000004">
      <c r="A12" s="133" t="s">
        <v>94</v>
      </c>
      <c r="B12" s="133" t="s">
        <v>95</v>
      </c>
      <c r="C12" s="133" t="s">
        <v>256</v>
      </c>
      <c r="D12" s="130">
        <v>2087000</v>
      </c>
      <c r="E12" s="131" t="s">
        <v>257</v>
      </c>
      <c r="F12" s="130">
        <v>2087000</v>
      </c>
    </row>
    <row r="13" spans="1:9" ht="24" thickBot="1" x14ac:dyDescent="0.6">
      <c r="A13" s="349" t="s">
        <v>49</v>
      </c>
      <c r="B13" s="350"/>
      <c r="C13" s="350"/>
      <c r="D13" s="132">
        <v>4313427.4000000004</v>
      </c>
      <c r="E13" s="132">
        <v>1318943</v>
      </c>
      <c r="F13" s="132">
        <v>5632370.4000000004</v>
      </c>
    </row>
    <row r="14" spans="1:9" ht="24" thickTop="1" x14ac:dyDescent="0.55000000000000004"/>
  </sheetData>
  <mergeCells count="10">
    <mergeCell ref="A13:C13"/>
    <mergeCell ref="A8:A11"/>
    <mergeCell ref="A1:F1"/>
    <mergeCell ref="A2:F2"/>
    <mergeCell ref="A3:F3"/>
    <mergeCell ref="A4:A5"/>
    <mergeCell ref="B4:B5"/>
    <mergeCell ref="C4:C5"/>
    <mergeCell ref="D4:E4"/>
    <mergeCell ref="F4:F5"/>
  </mergeCells>
  <pageMargins left="0.7086614173228347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4" sqref="E4:F4"/>
    </sheetView>
  </sheetViews>
  <sheetFormatPr defaultColWidth="9.125" defaultRowHeight="24" x14ac:dyDescent="0.55000000000000004"/>
  <cols>
    <col min="1" max="1" width="19.25" style="110" customWidth="1"/>
    <col min="2" max="2" width="17.375" style="110" customWidth="1"/>
    <col min="3" max="3" width="9.125" style="110"/>
    <col min="4" max="4" width="11.375" style="110" customWidth="1"/>
    <col min="5" max="7" width="24.25" style="110" customWidth="1"/>
    <col min="8" max="16384" width="9.125" style="110"/>
  </cols>
  <sheetData>
    <row r="1" spans="1:10" ht="21" customHeight="1" x14ac:dyDescent="0.55000000000000004">
      <c r="A1" s="341" t="s">
        <v>250</v>
      </c>
      <c r="B1" s="341"/>
      <c r="C1" s="341"/>
      <c r="D1" s="341"/>
      <c r="E1" s="341"/>
      <c r="F1" s="341"/>
      <c r="G1" s="341"/>
      <c r="H1" s="109"/>
      <c r="I1" s="109"/>
      <c r="J1" s="109"/>
    </row>
    <row r="2" spans="1:10" ht="21" customHeight="1" x14ac:dyDescent="0.55000000000000004">
      <c r="A2" s="342" t="s">
        <v>267</v>
      </c>
      <c r="B2" s="342"/>
      <c r="C2" s="342"/>
      <c r="D2" s="342"/>
      <c r="E2" s="342"/>
      <c r="F2" s="342"/>
      <c r="G2" s="342"/>
      <c r="H2" s="109"/>
      <c r="I2" s="109"/>
      <c r="J2" s="109"/>
    </row>
    <row r="3" spans="1:10" ht="21" customHeight="1" x14ac:dyDescent="0.55000000000000004">
      <c r="A3" s="342" t="s">
        <v>252</v>
      </c>
      <c r="B3" s="342"/>
      <c r="C3" s="342"/>
      <c r="D3" s="342"/>
      <c r="E3" s="342"/>
      <c r="F3" s="342"/>
      <c r="G3" s="342"/>
      <c r="H3" s="134"/>
      <c r="I3" s="134"/>
      <c r="J3" s="134"/>
    </row>
    <row r="4" spans="1:10" ht="35.25" customHeight="1" x14ac:dyDescent="0.55000000000000004">
      <c r="A4" s="343" t="s">
        <v>80</v>
      </c>
      <c r="B4" s="343" t="s">
        <v>66</v>
      </c>
      <c r="C4" s="343" t="s">
        <v>259</v>
      </c>
      <c r="D4" s="343"/>
      <c r="E4" s="343" t="s">
        <v>268</v>
      </c>
      <c r="F4" s="344"/>
      <c r="G4" s="343" t="s">
        <v>49</v>
      </c>
    </row>
    <row r="5" spans="1:10" ht="72" x14ac:dyDescent="0.55000000000000004">
      <c r="A5" s="344"/>
      <c r="B5" s="344"/>
      <c r="C5" s="343"/>
      <c r="D5" s="343"/>
      <c r="E5" s="113" t="s">
        <v>269</v>
      </c>
      <c r="F5" s="113" t="s">
        <v>270</v>
      </c>
      <c r="G5" s="344"/>
    </row>
    <row r="6" spans="1:10" x14ac:dyDescent="0.55000000000000004">
      <c r="A6" s="111" t="s">
        <v>96</v>
      </c>
      <c r="B6" s="112" t="s">
        <v>50</v>
      </c>
      <c r="C6" s="347" t="s">
        <v>50</v>
      </c>
      <c r="D6" s="348"/>
      <c r="E6" s="113" t="s">
        <v>50</v>
      </c>
      <c r="F6" s="113" t="s">
        <v>50</v>
      </c>
      <c r="G6" s="114" t="s">
        <v>50</v>
      </c>
    </row>
    <row r="7" spans="1:10" x14ac:dyDescent="0.55000000000000004">
      <c r="A7" s="339" t="s">
        <v>84</v>
      </c>
      <c r="B7" s="115" t="s">
        <v>86</v>
      </c>
      <c r="C7" s="346" t="s">
        <v>256</v>
      </c>
      <c r="D7" s="344"/>
      <c r="E7" s="116">
        <v>87710</v>
      </c>
      <c r="F7" s="116">
        <v>94727</v>
      </c>
      <c r="G7" s="116">
        <v>182437</v>
      </c>
    </row>
    <row r="8" spans="1:10" x14ac:dyDescent="0.55000000000000004">
      <c r="A8" s="357"/>
      <c r="B8" s="115" t="s">
        <v>87</v>
      </c>
      <c r="C8" s="346" t="s">
        <v>256</v>
      </c>
      <c r="D8" s="344"/>
      <c r="E8" s="119" t="s">
        <v>257</v>
      </c>
      <c r="F8" s="116">
        <v>6862.13</v>
      </c>
      <c r="G8" s="116">
        <v>6862.13</v>
      </c>
    </row>
    <row r="9" spans="1:10" x14ac:dyDescent="0.55000000000000004">
      <c r="A9" s="115" t="s">
        <v>94</v>
      </c>
      <c r="B9" s="115" t="s">
        <v>95</v>
      </c>
      <c r="C9" s="346" t="s">
        <v>256</v>
      </c>
      <c r="D9" s="344"/>
      <c r="E9" s="119" t="s">
        <v>257</v>
      </c>
      <c r="F9" s="119" t="s">
        <v>257</v>
      </c>
      <c r="G9" s="119" t="s">
        <v>257</v>
      </c>
    </row>
    <row r="10" spans="1:10" ht="24.75" thickBot="1" x14ac:dyDescent="0.6">
      <c r="A10" s="337" t="s">
        <v>49</v>
      </c>
      <c r="B10" s="338"/>
      <c r="C10" s="338"/>
      <c r="D10" s="338"/>
      <c r="E10" s="117">
        <v>87710</v>
      </c>
      <c r="F10" s="117">
        <v>101589.13</v>
      </c>
      <c r="G10" s="117">
        <v>189299.13</v>
      </c>
    </row>
    <row r="11" spans="1:10" ht="24.75" thickTop="1" x14ac:dyDescent="0.55000000000000004"/>
  </sheetData>
  <mergeCells count="14">
    <mergeCell ref="A10:D10"/>
    <mergeCell ref="C8:D8"/>
    <mergeCell ref="C9:D9"/>
    <mergeCell ref="A1:G1"/>
    <mergeCell ref="A2:G2"/>
    <mergeCell ref="A3:G3"/>
    <mergeCell ref="A4:A5"/>
    <mergeCell ref="B4:B5"/>
    <mergeCell ref="C4:D5"/>
    <mergeCell ref="E4:F4"/>
    <mergeCell ref="G4:G5"/>
    <mergeCell ref="C6:D6"/>
    <mergeCell ref="A7:A8"/>
    <mergeCell ref="C7:D7"/>
  </mergeCells>
  <pageMargins left="0.7086614173228347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16" workbookViewId="0">
      <selection activeCell="A4" sqref="A4:E5"/>
    </sheetView>
  </sheetViews>
  <sheetFormatPr defaultColWidth="19.25" defaultRowHeight="24" x14ac:dyDescent="0.55000000000000004"/>
  <cols>
    <col min="1" max="1" width="25.25" style="110" customWidth="1"/>
    <col min="2" max="2" width="24.875" style="110" customWidth="1"/>
    <col min="3" max="3" width="23.875" style="110" customWidth="1"/>
    <col min="4" max="4" width="39.125" style="110" customWidth="1"/>
    <col min="5" max="16384" width="19.25" style="110"/>
  </cols>
  <sheetData>
    <row r="1" spans="1:9" ht="21" customHeight="1" x14ac:dyDescent="0.55000000000000004">
      <c r="A1" s="341" t="s">
        <v>250</v>
      </c>
      <c r="B1" s="341"/>
      <c r="C1" s="341"/>
      <c r="D1" s="341"/>
      <c r="E1" s="341"/>
      <c r="F1" s="109"/>
      <c r="G1" s="109"/>
      <c r="H1" s="109"/>
      <c r="I1" s="109"/>
    </row>
    <row r="2" spans="1:9" ht="21" customHeight="1" x14ac:dyDescent="0.55000000000000004">
      <c r="A2" s="342" t="s">
        <v>271</v>
      </c>
      <c r="B2" s="342"/>
      <c r="C2" s="342"/>
      <c r="D2" s="342"/>
      <c r="E2" s="342"/>
      <c r="F2" s="109"/>
      <c r="G2" s="109"/>
      <c r="H2" s="109"/>
      <c r="I2" s="109"/>
    </row>
    <row r="3" spans="1:9" ht="21" customHeight="1" x14ac:dyDescent="0.55000000000000004">
      <c r="A3" s="342" t="s">
        <v>252</v>
      </c>
      <c r="B3" s="342"/>
      <c r="C3" s="342"/>
      <c r="D3" s="342"/>
      <c r="E3" s="342"/>
      <c r="F3" s="109"/>
      <c r="G3" s="109"/>
      <c r="H3" s="109"/>
      <c r="I3" s="109"/>
    </row>
    <row r="4" spans="1:9" ht="48" x14ac:dyDescent="0.55000000000000004">
      <c r="A4" s="343" t="s">
        <v>80</v>
      </c>
      <c r="B4" s="343" t="s">
        <v>66</v>
      </c>
      <c r="C4" s="343" t="s">
        <v>259</v>
      </c>
      <c r="D4" s="114" t="s">
        <v>272</v>
      </c>
      <c r="E4" s="343" t="s">
        <v>49</v>
      </c>
    </row>
    <row r="5" spans="1:9" ht="48" x14ac:dyDescent="0.55000000000000004">
      <c r="A5" s="344"/>
      <c r="B5" s="344"/>
      <c r="C5" s="343"/>
      <c r="D5" s="113" t="s">
        <v>273</v>
      </c>
      <c r="E5" s="344"/>
    </row>
    <row r="6" spans="1:9" x14ac:dyDescent="0.55000000000000004">
      <c r="A6" s="111" t="s">
        <v>96</v>
      </c>
      <c r="B6" s="112" t="s">
        <v>50</v>
      </c>
      <c r="C6" s="112" t="s">
        <v>50</v>
      </c>
      <c r="D6" s="113" t="s">
        <v>50</v>
      </c>
      <c r="E6" s="114" t="s">
        <v>50</v>
      </c>
    </row>
    <row r="7" spans="1:9" ht="27" customHeight="1" x14ac:dyDescent="0.55000000000000004">
      <c r="A7" s="115" t="s">
        <v>83</v>
      </c>
      <c r="B7" s="115" t="s">
        <v>125</v>
      </c>
      <c r="C7" s="115" t="s">
        <v>256</v>
      </c>
      <c r="D7" s="116">
        <v>765870</v>
      </c>
      <c r="E7" s="116">
        <v>765870</v>
      </c>
    </row>
    <row r="8" spans="1:9" ht="27" customHeight="1" x14ac:dyDescent="0.55000000000000004">
      <c r="A8" s="339" t="s">
        <v>84</v>
      </c>
      <c r="B8" s="115" t="s">
        <v>85</v>
      </c>
      <c r="C8" s="115" t="s">
        <v>256</v>
      </c>
      <c r="D8" s="116">
        <v>36000</v>
      </c>
      <c r="E8" s="116">
        <v>36000</v>
      </c>
    </row>
    <row r="9" spans="1:9" ht="27" customHeight="1" x14ac:dyDescent="0.55000000000000004">
      <c r="A9" s="357"/>
      <c r="B9" s="115" t="s">
        <v>86</v>
      </c>
      <c r="C9" s="115" t="s">
        <v>256</v>
      </c>
      <c r="D9" s="116">
        <v>99940</v>
      </c>
      <c r="E9" s="116">
        <v>99940</v>
      </c>
    </row>
    <row r="10" spans="1:9" ht="27" customHeight="1" x14ac:dyDescent="0.55000000000000004">
      <c r="A10" s="357"/>
      <c r="B10" s="115" t="s">
        <v>87</v>
      </c>
      <c r="C10" s="115" t="s">
        <v>256</v>
      </c>
      <c r="D10" s="116">
        <v>83194.880000000005</v>
      </c>
      <c r="E10" s="116">
        <v>83194.880000000005</v>
      </c>
    </row>
    <row r="11" spans="1:9" ht="24.75" thickBot="1" x14ac:dyDescent="0.6">
      <c r="A11" s="337" t="s">
        <v>49</v>
      </c>
      <c r="B11" s="338"/>
      <c r="C11" s="338"/>
      <c r="D11" s="117">
        <v>985004.88</v>
      </c>
      <c r="E11" s="117">
        <v>985004.88</v>
      </c>
    </row>
    <row r="12" spans="1:9" ht="24.75" thickTop="1" x14ac:dyDescent="0.55000000000000004"/>
  </sheetData>
  <mergeCells count="9">
    <mergeCell ref="A11:C11"/>
    <mergeCell ref="C4:C5"/>
    <mergeCell ref="A1:E1"/>
    <mergeCell ref="A2:E2"/>
    <mergeCell ref="A3:E3"/>
    <mergeCell ref="A4:A5"/>
    <mergeCell ref="B4:B5"/>
    <mergeCell ref="E4:E5"/>
    <mergeCell ref="A8:A10"/>
  </mergeCells>
  <pageMargins left="0.7086614173228347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11" sqref="B11"/>
    </sheetView>
  </sheetViews>
  <sheetFormatPr defaultColWidth="9.125" defaultRowHeight="24" x14ac:dyDescent="0.55000000000000004"/>
  <cols>
    <col min="1" max="1" width="28.25" style="110" customWidth="1"/>
    <col min="2" max="2" width="23.875" style="110" customWidth="1"/>
    <col min="3" max="4" width="9.125" style="110"/>
    <col min="5" max="5" width="40" style="110" customWidth="1"/>
    <col min="6" max="6" width="18.625" style="110" customWidth="1"/>
    <col min="7" max="16384" width="9.125" style="110"/>
  </cols>
  <sheetData>
    <row r="1" spans="1:10" x14ac:dyDescent="0.55000000000000004">
      <c r="A1" s="341" t="s">
        <v>250</v>
      </c>
      <c r="B1" s="341"/>
      <c r="C1" s="341"/>
      <c r="D1" s="341"/>
      <c r="E1" s="341"/>
      <c r="F1" s="341"/>
      <c r="G1" s="109"/>
      <c r="H1" s="109"/>
      <c r="I1" s="109"/>
      <c r="J1" s="109"/>
    </row>
    <row r="2" spans="1:10" x14ac:dyDescent="0.55000000000000004">
      <c r="A2" s="342" t="s">
        <v>274</v>
      </c>
      <c r="B2" s="342"/>
      <c r="C2" s="342"/>
      <c r="D2" s="342"/>
      <c r="E2" s="342"/>
      <c r="F2" s="342"/>
      <c r="G2" s="109"/>
      <c r="H2" s="109"/>
      <c r="I2" s="109"/>
      <c r="J2" s="109"/>
    </row>
    <row r="3" spans="1:10" x14ac:dyDescent="0.55000000000000004">
      <c r="A3" s="342" t="s">
        <v>252</v>
      </c>
      <c r="B3" s="342"/>
      <c r="C3" s="342"/>
      <c r="D3" s="342"/>
      <c r="E3" s="342"/>
      <c r="F3" s="342"/>
      <c r="G3" s="109"/>
      <c r="H3" s="109"/>
      <c r="I3" s="109"/>
      <c r="J3" s="109"/>
    </row>
    <row r="4" spans="1:10" ht="48" x14ac:dyDescent="0.55000000000000004">
      <c r="A4" s="343" t="s">
        <v>80</v>
      </c>
      <c r="B4" s="343" t="s">
        <v>66</v>
      </c>
      <c r="C4" s="358" t="s">
        <v>259</v>
      </c>
      <c r="D4" s="359"/>
      <c r="E4" s="114" t="s">
        <v>275</v>
      </c>
      <c r="F4" s="343" t="s">
        <v>49</v>
      </c>
    </row>
    <row r="5" spans="1:10" ht="48" x14ac:dyDescent="0.55000000000000004">
      <c r="A5" s="344"/>
      <c r="B5" s="344"/>
      <c r="C5" s="360"/>
      <c r="D5" s="361"/>
      <c r="E5" s="113" t="s">
        <v>276</v>
      </c>
      <c r="F5" s="344"/>
    </row>
    <row r="6" spans="1:10" x14ac:dyDescent="0.55000000000000004">
      <c r="A6" s="111" t="s">
        <v>96</v>
      </c>
      <c r="B6" s="112" t="s">
        <v>50</v>
      </c>
      <c r="C6" s="347" t="s">
        <v>50</v>
      </c>
      <c r="D6" s="348"/>
      <c r="E6" s="113" t="s">
        <v>50</v>
      </c>
      <c r="F6" s="114" t="s">
        <v>50</v>
      </c>
    </row>
    <row r="7" spans="1:10" x14ac:dyDescent="0.55000000000000004">
      <c r="A7" s="115" t="s">
        <v>84</v>
      </c>
      <c r="B7" s="115" t="s">
        <v>86</v>
      </c>
      <c r="C7" s="346" t="s">
        <v>256</v>
      </c>
      <c r="D7" s="344"/>
      <c r="E7" s="116">
        <v>12675</v>
      </c>
      <c r="F7" s="116">
        <v>12675</v>
      </c>
    </row>
    <row r="8" spans="1:10" ht="24.75" thickBot="1" x14ac:dyDescent="0.6">
      <c r="A8" s="337" t="s">
        <v>49</v>
      </c>
      <c r="B8" s="338"/>
      <c r="C8" s="338"/>
      <c r="D8" s="338"/>
      <c r="E8" s="117">
        <v>12675</v>
      </c>
      <c r="F8" s="117">
        <v>12675</v>
      </c>
    </row>
    <row r="9" spans="1:10" ht="24.75" thickTop="1" x14ac:dyDescent="0.55000000000000004"/>
  </sheetData>
  <mergeCells count="10">
    <mergeCell ref="C6:D6"/>
    <mergeCell ref="C7:D7"/>
    <mergeCell ref="A8:D8"/>
    <mergeCell ref="C4:D5"/>
    <mergeCell ref="A1:F1"/>
    <mergeCell ref="A2:F2"/>
    <mergeCell ref="A3:F3"/>
    <mergeCell ref="A4:A5"/>
    <mergeCell ref="B4:B5"/>
    <mergeCell ref="F4:F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I6" sqref="I6"/>
    </sheetView>
  </sheetViews>
  <sheetFormatPr defaultColWidth="9" defaultRowHeight="24" x14ac:dyDescent="0.55000000000000004"/>
  <cols>
    <col min="1" max="1" width="7.875" style="1" customWidth="1"/>
    <col min="2" max="2" width="4" style="1" customWidth="1"/>
    <col min="3" max="9" width="9" style="1"/>
    <col min="10" max="10" width="12.375" style="1" customWidth="1"/>
    <col min="11" max="16384" width="9" style="1"/>
  </cols>
  <sheetData>
    <row r="1" spans="1:9" x14ac:dyDescent="0.55000000000000004">
      <c r="A1" s="308" t="s">
        <v>250</v>
      </c>
      <c r="B1" s="308"/>
      <c r="C1" s="308"/>
      <c r="D1" s="308"/>
      <c r="E1" s="308"/>
      <c r="F1" s="308"/>
      <c r="G1" s="308"/>
      <c r="H1" s="308"/>
      <c r="I1" s="308"/>
    </row>
    <row r="2" spans="1:9" x14ac:dyDescent="0.55000000000000004">
      <c r="A2" s="308" t="s">
        <v>20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55000000000000004">
      <c r="A3" s="308" t="s">
        <v>21</v>
      </c>
      <c r="B3" s="308"/>
      <c r="C3" s="308"/>
      <c r="D3" s="308"/>
      <c r="E3" s="308"/>
      <c r="F3" s="308"/>
      <c r="G3" s="308"/>
      <c r="H3" s="308"/>
      <c r="I3" s="308"/>
    </row>
    <row r="4" spans="1:9" x14ac:dyDescent="0.55000000000000004">
      <c r="A4" s="2" t="s">
        <v>22</v>
      </c>
    </row>
    <row r="5" spans="1:9" x14ac:dyDescent="0.55000000000000004">
      <c r="B5" s="1" t="s">
        <v>23</v>
      </c>
    </row>
    <row r="6" spans="1:9" x14ac:dyDescent="0.55000000000000004">
      <c r="C6" s="1" t="s">
        <v>181</v>
      </c>
    </row>
    <row r="7" spans="1:9" x14ac:dyDescent="0.55000000000000004">
      <c r="C7" s="1" t="s">
        <v>182</v>
      </c>
    </row>
    <row r="8" spans="1:9" x14ac:dyDescent="0.55000000000000004">
      <c r="C8" s="49" t="s">
        <v>183</v>
      </c>
    </row>
    <row r="10" spans="1:9" x14ac:dyDescent="0.55000000000000004">
      <c r="A10" s="2" t="s">
        <v>24</v>
      </c>
    </row>
    <row r="11" spans="1:9" x14ac:dyDescent="0.55000000000000004">
      <c r="B11" s="1" t="s">
        <v>25</v>
      </c>
    </row>
    <row r="12" spans="1:9" x14ac:dyDescent="0.55000000000000004">
      <c r="B12" s="1" t="s">
        <v>26</v>
      </c>
      <c r="C12" s="1" t="s">
        <v>27</v>
      </c>
    </row>
    <row r="13" spans="1:9" x14ac:dyDescent="0.55000000000000004">
      <c r="A13" s="1" t="s">
        <v>28</v>
      </c>
    </row>
    <row r="14" spans="1:9" x14ac:dyDescent="0.55000000000000004">
      <c r="A14" s="1" t="s">
        <v>29</v>
      </c>
    </row>
    <row r="15" spans="1:9" x14ac:dyDescent="0.55000000000000004">
      <c r="A15" s="1" t="s">
        <v>30</v>
      </c>
    </row>
    <row r="16" spans="1:9" x14ac:dyDescent="0.55000000000000004">
      <c r="B16" s="1" t="s">
        <v>31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2" sqref="F12"/>
    </sheetView>
  </sheetViews>
  <sheetFormatPr defaultColWidth="9.125" defaultRowHeight="24" x14ac:dyDescent="0.55000000000000004"/>
  <cols>
    <col min="1" max="1" width="18.875" style="110" customWidth="1"/>
    <col min="2" max="2" width="17.25" style="110" customWidth="1"/>
    <col min="3" max="3" width="9.125" style="110"/>
    <col min="4" max="4" width="11.25" style="110" customWidth="1"/>
    <col min="5" max="5" width="23.125" style="110" customWidth="1"/>
    <col min="6" max="6" width="29.125" style="110" customWidth="1"/>
    <col min="7" max="7" width="21.75" style="110" customWidth="1"/>
    <col min="8" max="16384" width="9.125" style="110"/>
  </cols>
  <sheetData>
    <row r="1" spans="1:10" x14ac:dyDescent="0.55000000000000004">
      <c r="A1" s="341" t="s">
        <v>250</v>
      </c>
      <c r="B1" s="341"/>
      <c r="C1" s="341"/>
      <c r="D1" s="341"/>
      <c r="E1" s="341"/>
      <c r="F1" s="341"/>
      <c r="G1" s="341"/>
      <c r="H1" s="109"/>
      <c r="I1" s="109"/>
      <c r="J1" s="109"/>
    </row>
    <row r="2" spans="1:10" x14ac:dyDescent="0.55000000000000004">
      <c r="A2" s="342" t="s">
        <v>277</v>
      </c>
      <c r="B2" s="342"/>
      <c r="C2" s="342"/>
      <c r="D2" s="342"/>
      <c r="E2" s="342"/>
      <c r="F2" s="342"/>
      <c r="G2" s="342"/>
      <c r="H2" s="109"/>
      <c r="I2" s="109"/>
      <c r="J2" s="109"/>
    </row>
    <row r="3" spans="1:10" x14ac:dyDescent="0.55000000000000004">
      <c r="A3" s="342" t="s">
        <v>252</v>
      </c>
      <c r="B3" s="342"/>
      <c r="C3" s="342"/>
      <c r="D3" s="342"/>
      <c r="E3" s="342"/>
      <c r="F3" s="342"/>
      <c r="G3" s="342"/>
      <c r="H3" s="109"/>
      <c r="I3" s="109"/>
      <c r="J3" s="109"/>
    </row>
    <row r="4" spans="1:10" ht="40.5" customHeight="1" x14ac:dyDescent="0.55000000000000004">
      <c r="A4" s="363" t="s">
        <v>80</v>
      </c>
      <c r="B4" s="363" t="s">
        <v>66</v>
      </c>
      <c r="C4" s="358" t="s">
        <v>259</v>
      </c>
      <c r="D4" s="359"/>
      <c r="E4" s="363" t="s">
        <v>278</v>
      </c>
      <c r="F4" s="344"/>
      <c r="G4" s="363" t="s">
        <v>49</v>
      </c>
    </row>
    <row r="5" spans="1:10" ht="48" x14ac:dyDescent="0.55000000000000004">
      <c r="A5" s="344"/>
      <c r="B5" s="344"/>
      <c r="C5" s="360"/>
      <c r="D5" s="361"/>
      <c r="E5" s="137" t="s">
        <v>279</v>
      </c>
      <c r="F5" s="137" t="s">
        <v>280</v>
      </c>
      <c r="G5" s="344"/>
    </row>
    <row r="6" spans="1:10" x14ac:dyDescent="0.55000000000000004">
      <c r="A6" s="135" t="s">
        <v>96</v>
      </c>
      <c r="B6" s="136" t="s">
        <v>50</v>
      </c>
      <c r="C6" s="364" t="s">
        <v>50</v>
      </c>
      <c r="D6" s="348"/>
      <c r="E6" s="137" t="s">
        <v>50</v>
      </c>
      <c r="F6" s="137" t="s">
        <v>50</v>
      </c>
      <c r="G6" s="138" t="s">
        <v>50</v>
      </c>
    </row>
    <row r="7" spans="1:10" x14ac:dyDescent="0.55000000000000004">
      <c r="A7" s="141" t="s">
        <v>84</v>
      </c>
      <c r="B7" s="141" t="s">
        <v>86</v>
      </c>
      <c r="C7" s="365" t="s">
        <v>256</v>
      </c>
      <c r="D7" s="344"/>
      <c r="E7" s="139">
        <v>6360</v>
      </c>
      <c r="F7" s="139">
        <v>12720</v>
      </c>
      <c r="G7" s="139">
        <v>19080</v>
      </c>
    </row>
    <row r="8" spans="1:10" ht="24.75" thickBot="1" x14ac:dyDescent="0.6">
      <c r="A8" s="362" t="s">
        <v>49</v>
      </c>
      <c r="B8" s="338"/>
      <c r="C8" s="338"/>
      <c r="D8" s="338"/>
      <c r="E8" s="140">
        <v>6360</v>
      </c>
      <c r="F8" s="140">
        <v>12720</v>
      </c>
      <c r="G8" s="140">
        <v>19080</v>
      </c>
    </row>
    <row r="9" spans="1:10" ht="24.75" thickTop="1" x14ac:dyDescent="0.55000000000000004"/>
  </sheetData>
  <mergeCells count="11">
    <mergeCell ref="A8:D8"/>
    <mergeCell ref="C4:D5"/>
    <mergeCell ref="A1:G1"/>
    <mergeCell ref="A2:G2"/>
    <mergeCell ref="A3:G3"/>
    <mergeCell ref="A4:A5"/>
    <mergeCell ref="B4:B5"/>
    <mergeCell ref="E4:F4"/>
    <mergeCell ref="G4:G5"/>
    <mergeCell ref="C6:D6"/>
    <mergeCell ref="C7:D7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4" sqref="A4:E5"/>
    </sheetView>
  </sheetViews>
  <sheetFormatPr defaultColWidth="9.125" defaultRowHeight="24" x14ac:dyDescent="0.55000000000000004"/>
  <cols>
    <col min="1" max="1" width="25" style="110" customWidth="1"/>
    <col min="2" max="2" width="24.375" style="110" customWidth="1"/>
    <col min="3" max="3" width="26.375" style="110" customWidth="1"/>
    <col min="4" max="5" width="26.125" style="110" customWidth="1"/>
    <col min="6" max="16384" width="9.125" style="110"/>
  </cols>
  <sheetData>
    <row r="1" spans="1:9" x14ac:dyDescent="0.55000000000000004">
      <c r="A1" s="341" t="s">
        <v>250</v>
      </c>
      <c r="B1" s="341"/>
      <c r="C1" s="341"/>
      <c r="D1" s="341"/>
      <c r="E1" s="341"/>
      <c r="F1" s="109"/>
      <c r="G1" s="109"/>
      <c r="H1" s="109"/>
      <c r="I1" s="109"/>
    </row>
    <row r="2" spans="1:9" x14ac:dyDescent="0.55000000000000004">
      <c r="A2" s="342" t="s">
        <v>281</v>
      </c>
      <c r="B2" s="342"/>
      <c r="C2" s="342"/>
      <c r="D2" s="342"/>
      <c r="E2" s="342"/>
      <c r="F2" s="109"/>
      <c r="G2" s="109"/>
      <c r="H2" s="109"/>
      <c r="I2" s="109"/>
    </row>
    <row r="3" spans="1:9" ht="21" customHeight="1" x14ac:dyDescent="0.55000000000000004">
      <c r="A3" s="342" t="s">
        <v>252</v>
      </c>
      <c r="B3" s="342"/>
      <c r="C3" s="342"/>
      <c r="D3" s="342"/>
      <c r="E3" s="342"/>
      <c r="F3" s="109"/>
      <c r="G3" s="109"/>
      <c r="H3" s="109"/>
      <c r="I3" s="109"/>
    </row>
    <row r="4" spans="1:9" ht="48" x14ac:dyDescent="0.55000000000000004">
      <c r="A4" s="343" t="s">
        <v>80</v>
      </c>
      <c r="B4" s="343" t="s">
        <v>66</v>
      </c>
      <c r="C4" s="358" t="s">
        <v>259</v>
      </c>
      <c r="D4" s="114" t="s">
        <v>282</v>
      </c>
      <c r="E4" s="343" t="s">
        <v>49</v>
      </c>
    </row>
    <row r="5" spans="1:9" ht="48" x14ac:dyDescent="0.55000000000000004">
      <c r="A5" s="344"/>
      <c r="B5" s="344"/>
      <c r="C5" s="360"/>
      <c r="D5" s="113" t="s">
        <v>283</v>
      </c>
      <c r="E5" s="344"/>
    </row>
    <row r="6" spans="1:9" x14ac:dyDescent="0.55000000000000004">
      <c r="A6" s="111" t="s">
        <v>96</v>
      </c>
      <c r="B6" s="112" t="s">
        <v>50</v>
      </c>
      <c r="C6" s="112" t="s">
        <v>50</v>
      </c>
      <c r="D6" s="113" t="s">
        <v>50</v>
      </c>
      <c r="E6" s="114" t="s">
        <v>50</v>
      </c>
    </row>
    <row r="7" spans="1:9" ht="24" customHeight="1" x14ac:dyDescent="0.55000000000000004">
      <c r="A7" s="346" t="s">
        <v>84</v>
      </c>
      <c r="B7" s="115" t="s">
        <v>86</v>
      </c>
      <c r="C7" s="115" t="s">
        <v>256</v>
      </c>
      <c r="D7" s="116">
        <v>4680</v>
      </c>
      <c r="E7" s="116">
        <v>4680</v>
      </c>
    </row>
    <row r="8" spans="1:9" ht="24" customHeight="1" x14ac:dyDescent="0.55000000000000004">
      <c r="A8" s="344"/>
      <c r="B8" s="115" t="s">
        <v>87</v>
      </c>
      <c r="C8" s="115" t="s">
        <v>256</v>
      </c>
      <c r="D8" s="119" t="s">
        <v>257</v>
      </c>
      <c r="E8" s="119" t="s">
        <v>257</v>
      </c>
    </row>
    <row r="9" spans="1:9" ht="24.75" thickBot="1" x14ac:dyDescent="0.6">
      <c r="A9" s="337" t="s">
        <v>49</v>
      </c>
      <c r="B9" s="338"/>
      <c r="C9" s="338"/>
      <c r="D9" s="117">
        <v>4680</v>
      </c>
      <c r="E9" s="117">
        <v>4680</v>
      </c>
    </row>
    <row r="10" spans="1:9" ht="24.75" thickTop="1" x14ac:dyDescent="0.55000000000000004"/>
  </sheetData>
  <mergeCells count="9">
    <mergeCell ref="A9:C9"/>
    <mergeCell ref="C4:C5"/>
    <mergeCell ref="A1:E1"/>
    <mergeCell ref="A2:E2"/>
    <mergeCell ref="A3:E3"/>
    <mergeCell ref="A4:A5"/>
    <mergeCell ref="B4:B5"/>
    <mergeCell ref="E4:E5"/>
    <mergeCell ref="A7:A8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2" sqref="D12"/>
    </sheetView>
  </sheetViews>
  <sheetFormatPr defaultColWidth="9.125" defaultRowHeight="24" x14ac:dyDescent="0.55000000000000004"/>
  <cols>
    <col min="1" max="1" width="18.875" style="110" customWidth="1"/>
    <col min="2" max="2" width="22.875" style="110" customWidth="1"/>
    <col min="3" max="3" width="32.625" style="110" customWidth="1"/>
    <col min="4" max="4" width="27.25" style="110" customWidth="1"/>
    <col min="5" max="5" width="9.125" style="110"/>
    <col min="6" max="6" width="17" style="110" customWidth="1"/>
    <col min="7" max="16384" width="9.125" style="110"/>
  </cols>
  <sheetData>
    <row r="1" spans="1:10" ht="21" customHeight="1" x14ac:dyDescent="0.55000000000000004">
      <c r="A1" s="341" t="s">
        <v>250</v>
      </c>
      <c r="B1" s="341"/>
      <c r="C1" s="341"/>
      <c r="D1" s="341"/>
      <c r="E1" s="341"/>
      <c r="F1" s="341"/>
      <c r="G1" s="109"/>
      <c r="H1" s="109"/>
      <c r="I1" s="109"/>
      <c r="J1" s="109"/>
    </row>
    <row r="2" spans="1:10" ht="21" customHeight="1" x14ac:dyDescent="0.55000000000000004">
      <c r="A2" s="342" t="s">
        <v>284</v>
      </c>
      <c r="B2" s="342"/>
      <c r="C2" s="342"/>
      <c r="D2" s="342"/>
      <c r="E2" s="342"/>
      <c r="F2" s="342"/>
      <c r="G2" s="109"/>
      <c r="H2" s="109"/>
      <c r="I2" s="109"/>
      <c r="J2" s="109"/>
    </row>
    <row r="3" spans="1:10" ht="21" customHeight="1" x14ac:dyDescent="0.55000000000000004">
      <c r="A3" s="342" t="s">
        <v>252</v>
      </c>
      <c r="B3" s="342"/>
      <c r="C3" s="342"/>
      <c r="D3" s="342"/>
      <c r="E3" s="342"/>
      <c r="F3" s="342"/>
      <c r="G3" s="109"/>
      <c r="H3" s="109"/>
      <c r="I3" s="109"/>
      <c r="J3" s="109"/>
    </row>
    <row r="4" spans="1:10" ht="48" x14ac:dyDescent="0.55000000000000004">
      <c r="A4" s="363" t="s">
        <v>80</v>
      </c>
      <c r="B4" s="363" t="s">
        <v>66</v>
      </c>
      <c r="C4" s="366" t="s">
        <v>259</v>
      </c>
      <c r="D4" s="142" t="s">
        <v>285</v>
      </c>
      <c r="E4" s="363" t="s">
        <v>49</v>
      </c>
      <c r="F4" s="344"/>
    </row>
    <row r="5" spans="1:10" ht="48" x14ac:dyDescent="0.55000000000000004">
      <c r="A5" s="344"/>
      <c r="B5" s="344"/>
      <c r="C5" s="367"/>
      <c r="D5" s="137" t="s">
        <v>286</v>
      </c>
      <c r="E5" s="344"/>
      <c r="F5" s="344"/>
    </row>
    <row r="6" spans="1:10" x14ac:dyDescent="0.55000000000000004">
      <c r="A6" s="135" t="s">
        <v>96</v>
      </c>
      <c r="B6" s="136" t="s">
        <v>50</v>
      </c>
      <c r="C6" s="136" t="s">
        <v>50</v>
      </c>
      <c r="D6" s="137" t="s">
        <v>50</v>
      </c>
      <c r="E6" s="363" t="s">
        <v>50</v>
      </c>
      <c r="F6" s="344"/>
    </row>
    <row r="7" spans="1:10" ht="26.25" customHeight="1" x14ac:dyDescent="0.55000000000000004">
      <c r="A7" s="143" t="s">
        <v>82</v>
      </c>
      <c r="B7" s="143" t="s">
        <v>82</v>
      </c>
      <c r="C7" s="143" t="s">
        <v>256</v>
      </c>
      <c r="D7" s="139">
        <v>12345316</v>
      </c>
      <c r="E7" s="368">
        <v>12345316</v>
      </c>
      <c r="F7" s="344"/>
    </row>
    <row r="8" spans="1:10" ht="24.75" thickBot="1" x14ac:dyDescent="0.6">
      <c r="A8" s="362" t="s">
        <v>49</v>
      </c>
      <c r="B8" s="338"/>
      <c r="C8" s="338"/>
      <c r="D8" s="140">
        <v>12345316</v>
      </c>
      <c r="E8" s="369">
        <v>12345316</v>
      </c>
      <c r="F8" s="338"/>
    </row>
    <row r="9" spans="1:10" ht="24.75" thickTop="1" x14ac:dyDescent="0.55000000000000004"/>
  </sheetData>
  <mergeCells count="11">
    <mergeCell ref="C4:C5"/>
    <mergeCell ref="E7:F7"/>
    <mergeCell ref="A8:C8"/>
    <mergeCell ref="E8:F8"/>
    <mergeCell ref="A1:F1"/>
    <mergeCell ref="A2:F2"/>
    <mergeCell ref="A3:F3"/>
    <mergeCell ref="A4:A5"/>
    <mergeCell ref="B4:B5"/>
    <mergeCell ref="E4:F5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K36" sqref="K36"/>
    </sheetView>
  </sheetViews>
  <sheetFormatPr defaultColWidth="9.125" defaultRowHeight="17.25" x14ac:dyDescent="0.4"/>
  <cols>
    <col min="1" max="1" width="11.75" style="144" customWidth="1"/>
    <col min="2" max="2" width="9.875" style="144" customWidth="1"/>
    <col min="3" max="3" width="5.375" style="144" customWidth="1"/>
    <col min="4" max="4" width="2.875" style="144" customWidth="1"/>
    <col min="5" max="5" width="10.25" style="144" customWidth="1"/>
    <col min="6" max="7" width="9.125" style="144"/>
    <col min="8" max="8" width="4.875" style="144" customWidth="1"/>
    <col min="9" max="9" width="3.125" style="144" customWidth="1"/>
    <col min="10" max="11" width="9.125" style="144"/>
    <col min="12" max="12" width="8.75" style="144" customWidth="1"/>
    <col min="13" max="13" width="7.625" style="144" customWidth="1"/>
    <col min="14" max="14" width="8.375" style="144" customWidth="1"/>
    <col min="15" max="15" width="9.875" style="144" customWidth="1"/>
    <col min="16" max="16384" width="9.125" style="144"/>
  </cols>
  <sheetData>
    <row r="1" spans="1:16" ht="15" customHeight="1" x14ac:dyDescent="0.4">
      <c r="A1" s="380" t="s">
        <v>250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5" customHeight="1" x14ac:dyDescent="0.4">
      <c r="A2" s="381" t="s">
        <v>287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8.75" customHeight="1" x14ac:dyDescent="0.4">
      <c r="A3" s="381" t="s">
        <v>252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75" x14ac:dyDescent="0.4">
      <c r="A4" s="147" t="s">
        <v>80</v>
      </c>
      <c r="B4" s="147" t="s">
        <v>66</v>
      </c>
      <c r="C4" s="382" t="s">
        <v>259</v>
      </c>
      <c r="D4" s="382"/>
      <c r="E4" s="147" t="s">
        <v>288</v>
      </c>
      <c r="F4" s="147" t="s">
        <v>260</v>
      </c>
      <c r="G4" s="147" t="s">
        <v>264</v>
      </c>
      <c r="H4" s="382" t="s">
        <v>268</v>
      </c>
      <c r="I4" s="382"/>
      <c r="J4" s="147" t="s">
        <v>272</v>
      </c>
      <c r="K4" s="147" t="s">
        <v>275</v>
      </c>
      <c r="L4" s="147" t="s">
        <v>278</v>
      </c>
      <c r="M4" s="147" t="s">
        <v>289</v>
      </c>
      <c r="N4" s="147" t="s">
        <v>282</v>
      </c>
      <c r="O4" s="147" t="s">
        <v>285</v>
      </c>
      <c r="P4" s="147" t="s">
        <v>49</v>
      </c>
    </row>
    <row r="5" spans="1:16" x14ac:dyDescent="0.4">
      <c r="A5" s="145" t="s">
        <v>96</v>
      </c>
      <c r="B5" s="154" t="s">
        <v>50</v>
      </c>
      <c r="C5" s="383" t="s">
        <v>50</v>
      </c>
      <c r="D5" s="384"/>
      <c r="E5" s="146" t="s">
        <v>50</v>
      </c>
      <c r="F5" s="146" t="s">
        <v>50</v>
      </c>
      <c r="G5" s="146" t="s">
        <v>50</v>
      </c>
      <c r="H5" s="382" t="s">
        <v>50</v>
      </c>
      <c r="I5" s="382"/>
      <c r="J5" s="146" t="s">
        <v>50</v>
      </c>
      <c r="K5" s="146" t="s">
        <v>50</v>
      </c>
      <c r="L5" s="146" t="s">
        <v>50</v>
      </c>
      <c r="M5" s="146" t="s">
        <v>50</v>
      </c>
      <c r="N5" s="146" t="s">
        <v>50</v>
      </c>
      <c r="O5" s="146" t="s">
        <v>50</v>
      </c>
      <c r="P5" s="146" t="s">
        <v>50</v>
      </c>
    </row>
    <row r="6" spans="1:16" x14ac:dyDescent="0.4">
      <c r="A6" s="373" t="s">
        <v>83</v>
      </c>
      <c r="B6" s="375" t="s">
        <v>124</v>
      </c>
      <c r="C6" s="375" t="s">
        <v>256</v>
      </c>
      <c r="D6" s="374"/>
      <c r="E6" s="148">
        <v>3348720</v>
      </c>
      <c r="F6" s="149" t="s">
        <v>257</v>
      </c>
      <c r="G6" s="149" t="s">
        <v>257</v>
      </c>
      <c r="H6" s="376" t="s">
        <v>257</v>
      </c>
      <c r="I6" s="376"/>
      <c r="J6" s="149" t="s">
        <v>257</v>
      </c>
      <c r="K6" s="149" t="s">
        <v>257</v>
      </c>
      <c r="L6" s="149" t="s">
        <v>257</v>
      </c>
      <c r="M6" s="149" t="s">
        <v>257</v>
      </c>
      <c r="N6" s="149" t="s">
        <v>257</v>
      </c>
      <c r="O6" s="149" t="s">
        <v>257</v>
      </c>
      <c r="P6" s="148">
        <v>3348720</v>
      </c>
    </row>
    <row r="7" spans="1:16" x14ac:dyDescent="0.4">
      <c r="A7" s="374"/>
      <c r="B7" s="374"/>
      <c r="C7" s="377" t="s">
        <v>49</v>
      </c>
      <c r="D7" s="374"/>
      <c r="E7" s="150">
        <v>3348720</v>
      </c>
      <c r="F7" s="151" t="s">
        <v>257</v>
      </c>
      <c r="G7" s="151" t="s">
        <v>257</v>
      </c>
      <c r="H7" s="377" t="s">
        <v>257</v>
      </c>
      <c r="I7" s="377"/>
      <c r="J7" s="151" t="s">
        <v>257</v>
      </c>
      <c r="K7" s="151" t="s">
        <v>257</v>
      </c>
      <c r="L7" s="151" t="s">
        <v>257</v>
      </c>
      <c r="M7" s="151" t="s">
        <v>257</v>
      </c>
      <c r="N7" s="151" t="s">
        <v>257</v>
      </c>
      <c r="O7" s="151" t="s">
        <v>257</v>
      </c>
      <c r="P7" s="150">
        <v>3348720</v>
      </c>
    </row>
    <row r="8" spans="1:16" x14ac:dyDescent="0.4">
      <c r="A8" s="374"/>
      <c r="B8" s="375" t="s">
        <v>125</v>
      </c>
      <c r="C8" s="375" t="s">
        <v>256</v>
      </c>
      <c r="D8" s="374"/>
      <c r="E8" s="148">
        <v>5881841</v>
      </c>
      <c r="F8" s="149" t="s">
        <v>257</v>
      </c>
      <c r="G8" s="148">
        <v>1938168</v>
      </c>
      <c r="H8" s="376" t="s">
        <v>257</v>
      </c>
      <c r="I8" s="376"/>
      <c r="J8" s="148">
        <v>765870</v>
      </c>
      <c r="K8" s="149" t="s">
        <v>257</v>
      </c>
      <c r="L8" s="149" t="s">
        <v>257</v>
      </c>
      <c r="M8" s="149" t="s">
        <v>257</v>
      </c>
      <c r="N8" s="149" t="s">
        <v>257</v>
      </c>
      <c r="O8" s="149" t="s">
        <v>257</v>
      </c>
      <c r="P8" s="148">
        <v>8585879</v>
      </c>
    </row>
    <row r="9" spans="1:16" x14ac:dyDescent="0.4">
      <c r="A9" s="374"/>
      <c r="B9" s="374"/>
      <c r="C9" s="377" t="s">
        <v>49</v>
      </c>
      <c r="D9" s="374"/>
      <c r="E9" s="150">
        <v>5881841</v>
      </c>
      <c r="F9" s="151" t="s">
        <v>257</v>
      </c>
      <c r="G9" s="150">
        <v>1938168</v>
      </c>
      <c r="H9" s="377" t="s">
        <v>257</v>
      </c>
      <c r="I9" s="377"/>
      <c r="J9" s="150">
        <v>765870</v>
      </c>
      <c r="K9" s="151" t="s">
        <v>257</v>
      </c>
      <c r="L9" s="151" t="s">
        <v>257</v>
      </c>
      <c r="M9" s="151" t="s">
        <v>257</v>
      </c>
      <c r="N9" s="151" t="s">
        <v>257</v>
      </c>
      <c r="O9" s="151" t="s">
        <v>257</v>
      </c>
      <c r="P9" s="150">
        <v>8585879</v>
      </c>
    </row>
    <row r="10" spans="1:16" x14ac:dyDescent="0.4">
      <c r="A10" s="373" t="s">
        <v>84</v>
      </c>
      <c r="B10" s="375" t="s">
        <v>85</v>
      </c>
      <c r="C10" s="375" t="s">
        <v>256</v>
      </c>
      <c r="D10" s="374"/>
      <c r="E10" s="148">
        <v>243570</v>
      </c>
      <c r="F10" s="149" t="s">
        <v>257</v>
      </c>
      <c r="G10" s="148">
        <v>54605</v>
      </c>
      <c r="H10" s="376" t="s">
        <v>257</v>
      </c>
      <c r="I10" s="376"/>
      <c r="J10" s="148">
        <v>36000</v>
      </c>
      <c r="K10" s="149" t="s">
        <v>257</v>
      </c>
      <c r="L10" s="149" t="s">
        <v>257</v>
      </c>
      <c r="M10" s="149" t="s">
        <v>257</v>
      </c>
      <c r="N10" s="149" t="s">
        <v>257</v>
      </c>
      <c r="O10" s="149" t="s">
        <v>257</v>
      </c>
      <c r="P10" s="148">
        <v>334175</v>
      </c>
    </row>
    <row r="11" spans="1:16" x14ac:dyDescent="0.4">
      <c r="A11" s="374"/>
      <c r="B11" s="374"/>
      <c r="C11" s="377" t="s">
        <v>49</v>
      </c>
      <c r="D11" s="374"/>
      <c r="E11" s="150">
        <v>243570</v>
      </c>
      <c r="F11" s="151" t="s">
        <v>257</v>
      </c>
      <c r="G11" s="150">
        <v>54605</v>
      </c>
      <c r="H11" s="377" t="s">
        <v>257</v>
      </c>
      <c r="I11" s="377"/>
      <c r="J11" s="150">
        <v>36000</v>
      </c>
      <c r="K11" s="151" t="s">
        <v>257</v>
      </c>
      <c r="L11" s="151" t="s">
        <v>257</v>
      </c>
      <c r="M11" s="151" t="s">
        <v>257</v>
      </c>
      <c r="N11" s="151" t="s">
        <v>257</v>
      </c>
      <c r="O11" s="151" t="s">
        <v>257</v>
      </c>
      <c r="P11" s="150">
        <v>334175</v>
      </c>
    </row>
    <row r="12" spans="1:16" x14ac:dyDescent="0.4">
      <c r="A12" s="374"/>
      <c r="B12" s="375" t="s">
        <v>86</v>
      </c>
      <c r="C12" s="375" t="s">
        <v>256</v>
      </c>
      <c r="D12" s="374"/>
      <c r="E12" s="148">
        <v>605335.99</v>
      </c>
      <c r="F12" s="148">
        <v>32456.47</v>
      </c>
      <c r="G12" s="148">
        <v>852428</v>
      </c>
      <c r="H12" s="378">
        <v>182437</v>
      </c>
      <c r="I12" s="378"/>
      <c r="J12" s="148">
        <v>99940</v>
      </c>
      <c r="K12" s="148">
        <v>12675</v>
      </c>
      <c r="L12" s="148">
        <v>19080</v>
      </c>
      <c r="M12" s="149" t="s">
        <v>257</v>
      </c>
      <c r="N12" s="148">
        <v>4680</v>
      </c>
      <c r="O12" s="149" t="s">
        <v>257</v>
      </c>
      <c r="P12" s="148">
        <v>1809032.46</v>
      </c>
    </row>
    <row r="13" spans="1:16" x14ac:dyDescent="0.4">
      <c r="A13" s="374"/>
      <c r="B13" s="374"/>
      <c r="C13" s="377" t="s">
        <v>49</v>
      </c>
      <c r="D13" s="374"/>
      <c r="E13" s="150">
        <v>605335.99</v>
      </c>
      <c r="F13" s="150">
        <v>32456.47</v>
      </c>
      <c r="G13" s="150">
        <v>852428</v>
      </c>
      <c r="H13" s="379">
        <v>182437</v>
      </c>
      <c r="I13" s="379"/>
      <c r="J13" s="150">
        <v>99940</v>
      </c>
      <c r="K13" s="150">
        <v>12675</v>
      </c>
      <c r="L13" s="150">
        <v>19080</v>
      </c>
      <c r="M13" s="151" t="s">
        <v>257</v>
      </c>
      <c r="N13" s="150">
        <v>4680</v>
      </c>
      <c r="O13" s="151" t="s">
        <v>257</v>
      </c>
      <c r="P13" s="150">
        <v>1809032.46</v>
      </c>
    </row>
    <row r="14" spans="1:16" x14ac:dyDescent="0.4">
      <c r="A14" s="374"/>
      <c r="B14" s="375" t="s">
        <v>87</v>
      </c>
      <c r="C14" s="375" t="s">
        <v>256</v>
      </c>
      <c r="D14" s="374"/>
      <c r="E14" s="148">
        <v>367470.51</v>
      </c>
      <c r="F14" s="149" t="s">
        <v>257</v>
      </c>
      <c r="G14" s="148">
        <v>679874</v>
      </c>
      <c r="H14" s="378">
        <v>6862.13</v>
      </c>
      <c r="I14" s="378"/>
      <c r="J14" s="148">
        <v>83194.880000000005</v>
      </c>
      <c r="K14" s="149" t="s">
        <v>257</v>
      </c>
      <c r="L14" s="149" t="s">
        <v>257</v>
      </c>
      <c r="M14" s="149" t="s">
        <v>257</v>
      </c>
      <c r="N14" s="149" t="s">
        <v>257</v>
      </c>
      <c r="O14" s="149" t="s">
        <v>257</v>
      </c>
      <c r="P14" s="148">
        <v>1137401.52</v>
      </c>
    </row>
    <row r="15" spans="1:16" x14ac:dyDescent="0.4">
      <c r="A15" s="374"/>
      <c r="B15" s="374"/>
      <c r="C15" s="377" t="s">
        <v>49</v>
      </c>
      <c r="D15" s="374"/>
      <c r="E15" s="150">
        <v>367470.51</v>
      </c>
      <c r="F15" s="151" t="s">
        <v>257</v>
      </c>
      <c r="G15" s="150">
        <v>679874</v>
      </c>
      <c r="H15" s="379">
        <v>6862.13</v>
      </c>
      <c r="I15" s="379"/>
      <c r="J15" s="150">
        <v>83194.880000000005</v>
      </c>
      <c r="K15" s="151" t="s">
        <v>257</v>
      </c>
      <c r="L15" s="151" t="s">
        <v>257</v>
      </c>
      <c r="M15" s="151" t="s">
        <v>257</v>
      </c>
      <c r="N15" s="151" t="s">
        <v>257</v>
      </c>
      <c r="O15" s="151" t="s">
        <v>257</v>
      </c>
      <c r="P15" s="150">
        <v>1137401.52</v>
      </c>
    </row>
    <row r="16" spans="1:16" x14ac:dyDescent="0.4">
      <c r="A16" s="374"/>
      <c r="B16" s="375" t="s">
        <v>88</v>
      </c>
      <c r="C16" s="375" t="s">
        <v>256</v>
      </c>
      <c r="D16" s="374"/>
      <c r="E16" s="148">
        <v>216155.51999999999</v>
      </c>
      <c r="F16" s="149" t="s">
        <v>257</v>
      </c>
      <c r="G16" s="148">
        <v>20295.400000000001</v>
      </c>
      <c r="H16" s="376" t="s">
        <v>257</v>
      </c>
      <c r="I16" s="376"/>
      <c r="J16" s="149" t="s">
        <v>257</v>
      </c>
      <c r="K16" s="149" t="s">
        <v>257</v>
      </c>
      <c r="L16" s="149" t="s">
        <v>257</v>
      </c>
      <c r="M16" s="149" t="s">
        <v>257</v>
      </c>
      <c r="N16" s="149" t="s">
        <v>257</v>
      </c>
      <c r="O16" s="149" t="s">
        <v>257</v>
      </c>
      <c r="P16" s="148">
        <v>236450.92</v>
      </c>
    </row>
    <row r="17" spans="1:16" x14ac:dyDescent="0.4">
      <c r="A17" s="374"/>
      <c r="B17" s="374"/>
      <c r="C17" s="377" t="s">
        <v>49</v>
      </c>
      <c r="D17" s="374"/>
      <c r="E17" s="150">
        <v>216155.51999999999</v>
      </c>
      <c r="F17" s="151" t="s">
        <v>257</v>
      </c>
      <c r="G17" s="150">
        <v>20295.400000000001</v>
      </c>
      <c r="H17" s="377" t="s">
        <v>257</v>
      </c>
      <c r="I17" s="377"/>
      <c r="J17" s="151" t="s">
        <v>257</v>
      </c>
      <c r="K17" s="151" t="s">
        <v>257</v>
      </c>
      <c r="L17" s="151" t="s">
        <v>257</v>
      </c>
      <c r="M17" s="151" t="s">
        <v>257</v>
      </c>
      <c r="N17" s="151" t="s">
        <v>257</v>
      </c>
      <c r="O17" s="151" t="s">
        <v>257</v>
      </c>
      <c r="P17" s="150">
        <v>236450.92</v>
      </c>
    </row>
    <row r="18" spans="1:16" x14ac:dyDescent="0.4">
      <c r="A18" s="373" t="s">
        <v>89</v>
      </c>
      <c r="B18" s="375" t="s">
        <v>90</v>
      </c>
      <c r="C18" s="375" t="s">
        <v>256</v>
      </c>
      <c r="D18" s="374"/>
      <c r="E18" s="148">
        <v>168500</v>
      </c>
      <c r="F18" s="148">
        <v>97000</v>
      </c>
      <c r="G18" s="149" t="s">
        <v>257</v>
      </c>
      <c r="H18" s="376" t="s">
        <v>257</v>
      </c>
      <c r="I18" s="376"/>
      <c r="J18" s="149" t="s">
        <v>257</v>
      </c>
      <c r="K18" s="149" t="s">
        <v>257</v>
      </c>
      <c r="L18" s="149" t="s">
        <v>257</v>
      </c>
      <c r="M18" s="149" t="s">
        <v>257</v>
      </c>
      <c r="N18" s="149" t="s">
        <v>257</v>
      </c>
      <c r="O18" s="149" t="s">
        <v>257</v>
      </c>
      <c r="P18" s="148">
        <v>265500</v>
      </c>
    </row>
    <row r="19" spans="1:16" x14ac:dyDescent="0.4">
      <c r="A19" s="374"/>
      <c r="B19" s="374"/>
      <c r="C19" s="377" t="s">
        <v>49</v>
      </c>
      <c r="D19" s="374"/>
      <c r="E19" s="150">
        <v>168500</v>
      </c>
      <c r="F19" s="150">
        <v>97000</v>
      </c>
      <c r="G19" s="151" t="s">
        <v>257</v>
      </c>
      <c r="H19" s="377" t="s">
        <v>257</v>
      </c>
      <c r="I19" s="377"/>
      <c r="J19" s="151" t="s">
        <v>257</v>
      </c>
      <c r="K19" s="151" t="s">
        <v>257</v>
      </c>
      <c r="L19" s="151" t="s">
        <v>257</v>
      </c>
      <c r="M19" s="151" t="s">
        <v>257</v>
      </c>
      <c r="N19" s="151" t="s">
        <v>257</v>
      </c>
      <c r="O19" s="151" t="s">
        <v>257</v>
      </c>
      <c r="P19" s="150">
        <v>265500</v>
      </c>
    </row>
    <row r="20" spans="1:16" x14ac:dyDescent="0.4">
      <c r="A20" s="374"/>
      <c r="B20" s="375" t="s">
        <v>91</v>
      </c>
      <c r="C20" s="375" t="s">
        <v>256</v>
      </c>
      <c r="D20" s="375"/>
      <c r="E20" s="149" t="s">
        <v>257</v>
      </c>
      <c r="F20" s="149" t="s">
        <v>257</v>
      </c>
      <c r="G20" s="149" t="s">
        <v>257</v>
      </c>
      <c r="H20" s="376" t="s">
        <v>257</v>
      </c>
      <c r="I20" s="376"/>
      <c r="J20" s="149" t="s">
        <v>257</v>
      </c>
      <c r="K20" s="149" t="s">
        <v>257</v>
      </c>
      <c r="L20" s="149" t="s">
        <v>257</v>
      </c>
      <c r="M20" s="149" t="s">
        <v>257</v>
      </c>
      <c r="N20" s="149" t="s">
        <v>257</v>
      </c>
      <c r="O20" s="149" t="s">
        <v>257</v>
      </c>
      <c r="P20" s="149" t="s">
        <v>257</v>
      </c>
    </row>
    <row r="21" spans="1:16" ht="20.25" customHeight="1" x14ac:dyDescent="0.4">
      <c r="A21" s="374"/>
      <c r="B21" s="374"/>
      <c r="C21" s="375" t="s">
        <v>290</v>
      </c>
      <c r="D21" s="375"/>
      <c r="E21" s="149" t="s">
        <v>257</v>
      </c>
      <c r="F21" s="149" t="s">
        <v>257</v>
      </c>
      <c r="G21" s="149" t="s">
        <v>257</v>
      </c>
      <c r="H21" s="376" t="s">
        <v>257</v>
      </c>
      <c r="I21" s="376"/>
      <c r="J21" s="149" t="s">
        <v>257</v>
      </c>
      <c r="K21" s="149" t="s">
        <v>257</v>
      </c>
      <c r="L21" s="149" t="s">
        <v>257</v>
      </c>
      <c r="M21" s="149" t="s">
        <v>257</v>
      </c>
      <c r="N21" s="149" t="s">
        <v>257</v>
      </c>
      <c r="O21" s="149" t="s">
        <v>257</v>
      </c>
      <c r="P21" s="149" t="s">
        <v>257</v>
      </c>
    </row>
    <row r="22" spans="1:16" x14ac:dyDescent="0.4">
      <c r="A22" s="374"/>
      <c r="B22" s="374"/>
      <c r="C22" s="377" t="s">
        <v>49</v>
      </c>
      <c r="D22" s="374"/>
      <c r="E22" s="151" t="s">
        <v>257</v>
      </c>
      <c r="F22" s="151" t="s">
        <v>257</v>
      </c>
      <c r="G22" s="151" t="s">
        <v>257</v>
      </c>
      <c r="H22" s="377" t="s">
        <v>257</v>
      </c>
      <c r="I22" s="377"/>
      <c r="J22" s="151" t="s">
        <v>257</v>
      </c>
      <c r="K22" s="151" t="s">
        <v>257</v>
      </c>
      <c r="L22" s="151" t="s">
        <v>257</v>
      </c>
      <c r="M22" s="151" t="s">
        <v>257</v>
      </c>
      <c r="N22" s="151" t="s">
        <v>257</v>
      </c>
      <c r="O22" s="151" t="s">
        <v>257</v>
      </c>
      <c r="P22" s="151" t="s">
        <v>257</v>
      </c>
    </row>
    <row r="23" spans="1:16" x14ac:dyDescent="0.4">
      <c r="A23" s="373" t="s">
        <v>92</v>
      </c>
      <c r="B23" s="375" t="s">
        <v>93</v>
      </c>
      <c r="C23" s="375" t="s">
        <v>256</v>
      </c>
      <c r="D23" s="374"/>
      <c r="E23" s="148">
        <v>18000</v>
      </c>
      <c r="F23" s="149" t="s">
        <v>257</v>
      </c>
      <c r="G23" s="149" t="s">
        <v>257</v>
      </c>
      <c r="H23" s="376" t="s">
        <v>257</v>
      </c>
      <c r="I23" s="376"/>
      <c r="J23" s="149" t="s">
        <v>257</v>
      </c>
      <c r="K23" s="149" t="s">
        <v>257</v>
      </c>
      <c r="L23" s="149" t="s">
        <v>257</v>
      </c>
      <c r="M23" s="149" t="s">
        <v>257</v>
      </c>
      <c r="N23" s="149" t="s">
        <v>257</v>
      </c>
      <c r="O23" s="149" t="s">
        <v>257</v>
      </c>
      <c r="P23" s="148">
        <v>18000</v>
      </c>
    </row>
    <row r="24" spans="1:16" x14ac:dyDescent="0.4">
      <c r="A24" s="374"/>
      <c r="B24" s="374"/>
      <c r="C24" s="377" t="s">
        <v>49</v>
      </c>
      <c r="D24" s="374"/>
      <c r="E24" s="150">
        <v>18000</v>
      </c>
      <c r="F24" s="151" t="s">
        <v>257</v>
      </c>
      <c r="G24" s="151" t="s">
        <v>257</v>
      </c>
      <c r="H24" s="377" t="s">
        <v>257</v>
      </c>
      <c r="I24" s="377"/>
      <c r="J24" s="151" t="s">
        <v>257</v>
      </c>
      <c r="K24" s="151" t="s">
        <v>257</v>
      </c>
      <c r="L24" s="151" t="s">
        <v>257</v>
      </c>
      <c r="M24" s="151" t="s">
        <v>257</v>
      </c>
      <c r="N24" s="151" t="s">
        <v>257</v>
      </c>
      <c r="O24" s="151" t="s">
        <v>257</v>
      </c>
      <c r="P24" s="150">
        <v>18000</v>
      </c>
    </row>
    <row r="25" spans="1:16" x14ac:dyDescent="0.4">
      <c r="A25" s="373" t="s">
        <v>94</v>
      </c>
      <c r="B25" s="375" t="s">
        <v>95</v>
      </c>
      <c r="C25" s="375" t="s">
        <v>256</v>
      </c>
      <c r="D25" s="374"/>
      <c r="E25" s="148">
        <v>22240</v>
      </c>
      <c r="F25" s="149" t="s">
        <v>257</v>
      </c>
      <c r="G25" s="148">
        <v>2087000</v>
      </c>
      <c r="H25" s="376" t="s">
        <v>257</v>
      </c>
      <c r="I25" s="376"/>
      <c r="J25" s="149" t="s">
        <v>257</v>
      </c>
      <c r="K25" s="149" t="s">
        <v>257</v>
      </c>
      <c r="L25" s="149" t="s">
        <v>257</v>
      </c>
      <c r="M25" s="149" t="s">
        <v>257</v>
      </c>
      <c r="N25" s="149" t="s">
        <v>257</v>
      </c>
      <c r="O25" s="149" t="s">
        <v>257</v>
      </c>
      <c r="P25" s="148">
        <v>2109240</v>
      </c>
    </row>
    <row r="26" spans="1:16" x14ac:dyDescent="0.4">
      <c r="A26" s="374"/>
      <c r="B26" s="374"/>
      <c r="C26" s="377" t="s">
        <v>49</v>
      </c>
      <c r="D26" s="374"/>
      <c r="E26" s="150">
        <v>22240</v>
      </c>
      <c r="F26" s="151" t="s">
        <v>257</v>
      </c>
      <c r="G26" s="150">
        <v>2087000</v>
      </c>
      <c r="H26" s="377" t="s">
        <v>257</v>
      </c>
      <c r="I26" s="377"/>
      <c r="J26" s="151" t="s">
        <v>257</v>
      </c>
      <c r="K26" s="151" t="s">
        <v>257</v>
      </c>
      <c r="L26" s="151" t="s">
        <v>257</v>
      </c>
      <c r="M26" s="151" t="s">
        <v>257</v>
      </c>
      <c r="N26" s="151" t="s">
        <v>257</v>
      </c>
      <c r="O26" s="151" t="s">
        <v>257</v>
      </c>
      <c r="P26" s="150">
        <v>2109240</v>
      </c>
    </row>
    <row r="27" spans="1:16" x14ac:dyDescent="0.4">
      <c r="A27" s="373" t="s">
        <v>82</v>
      </c>
      <c r="B27" s="375" t="s">
        <v>82</v>
      </c>
      <c r="C27" s="375" t="s">
        <v>256</v>
      </c>
      <c r="D27" s="374"/>
      <c r="E27" s="149" t="s">
        <v>257</v>
      </c>
      <c r="F27" s="149" t="s">
        <v>257</v>
      </c>
      <c r="G27" s="149" t="s">
        <v>257</v>
      </c>
      <c r="H27" s="376" t="s">
        <v>257</v>
      </c>
      <c r="I27" s="376"/>
      <c r="J27" s="149" t="s">
        <v>257</v>
      </c>
      <c r="K27" s="149" t="s">
        <v>257</v>
      </c>
      <c r="L27" s="149" t="s">
        <v>257</v>
      </c>
      <c r="M27" s="149" t="s">
        <v>257</v>
      </c>
      <c r="N27" s="149" t="s">
        <v>257</v>
      </c>
      <c r="O27" s="148">
        <v>12345316</v>
      </c>
      <c r="P27" s="148">
        <v>12345316</v>
      </c>
    </row>
    <row r="28" spans="1:16" x14ac:dyDescent="0.4">
      <c r="A28" s="374"/>
      <c r="B28" s="374"/>
      <c r="C28" s="377" t="s">
        <v>49</v>
      </c>
      <c r="D28" s="374"/>
      <c r="E28" s="151" t="s">
        <v>257</v>
      </c>
      <c r="F28" s="151" t="s">
        <v>257</v>
      </c>
      <c r="G28" s="151" t="s">
        <v>257</v>
      </c>
      <c r="H28" s="377" t="s">
        <v>257</v>
      </c>
      <c r="I28" s="377"/>
      <c r="J28" s="151" t="s">
        <v>257</v>
      </c>
      <c r="K28" s="151" t="s">
        <v>257</v>
      </c>
      <c r="L28" s="151" t="s">
        <v>257</v>
      </c>
      <c r="M28" s="151" t="s">
        <v>257</v>
      </c>
      <c r="N28" s="151" t="s">
        <v>257</v>
      </c>
      <c r="O28" s="150">
        <v>12345316</v>
      </c>
      <c r="P28" s="150">
        <v>12345316</v>
      </c>
    </row>
    <row r="29" spans="1:16" ht="18" thickBot="1" x14ac:dyDescent="0.45">
      <c r="A29" s="370" t="s">
        <v>49</v>
      </c>
      <c r="B29" s="371"/>
      <c r="C29" s="371"/>
      <c r="D29" s="371"/>
      <c r="E29" s="152">
        <v>10871833.02</v>
      </c>
      <c r="F29" s="152">
        <v>129456.47</v>
      </c>
      <c r="G29" s="152">
        <v>5632370.4000000004</v>
      </c>
      <c r="H29" s="372">
        <v>189299.13</v>
      </c>
      <c r="I29" s="372"/>
      <c r="J29" s="152">
        <v>985004.88</v>
      </c>
      <c r="K29" s="152">
        <v>12675</v>
      </c>
      <c r="L29" s="152">
        <v>19080</v>
      </c>
      <c r="M29" s="153" t="s">
        <v>257</v>
      </c>
      <c r="N29" s="152">
        <v>4680</v>
      </c>
      <c r="O29" s="152">
        <v>12345316</v>
      </c>
      <c r="P29" s="152">
        <v>30189714.899999999</v>
      </c>
    </row>
    <row r="30" spans="1:16" ht="18" thickTop="1" x14ac:dyDescent="0.4"/>
  </sheetData>
  <mergeCells count="72">
    <mergeCell ref="C5:D5"/>
    <mergeCell ref="H5:I5"/>
    <mergeCell ref="A6:A9"/>
    <mergeCell ref="B6:B7"/>
    <mergeCell ref="C6:D6"/>
    <mergeCell ref="H6:I6"/>
    <mergeCell ref="C7:D7"/>
    <mergeCell ref="H7:I7"/>
    <mergeCell ref="B8:B9"/>
    <mergeCell ref="C8:D8"/>
    <mergeCell ref="H8:I8"/>
    <mergeCell ref="C9:D9"/>
    <mergeCell ref="H9:I9"/>
    <mergeCell ref="A1:P1"/>
    <mergeCell ref="A2:P2"/>
    <mergeCell ref="A3:P3"/>
    <mergeCell ref="C4:D4"/>
    <mergeCell ref="H4:I4"/>
    <mergeCell ref="A10:A17"/>
    <mergeCell ref="B10:B11"/>
    <mergeCell ref="C10:D10"/>
    <mergeCell ref="H10:I10"/>
    <mergeCell ref="C11:D11"/>
    <mergeCell ref="H11:I11"/>
    <mergeCell ref="B12:B13"/>
    <mergeCell ref="C12:D12"/>
    <mergeCell ref="H12:I12"/>
    <mergeCell ref="C13:D13"/>
    <mergeCell ref="H13:I13"/>
    <mergeCell ref="B14:B15"/>
    <mergeCell ref="C14:D14"/>
    <mergeCell ref="H14:I14"/>
    <mergeCell ref="C15:D15"/>
    <mergeCell ref="H15:I15"/>
    <mergeCell ref="B16:B17"/>
    <mergeCell ref="C16:D16"/>
    <mergeCell ref="H16:I16"/>
    <mergeCell ref="C17:D17"/>
    <mergeCell ref="H17:I17"/>
    <mergeCell ref="A18:A22"/>
    <mergeCell ref="B18:B19"/>
    <mergeCell ref="C18:D18"/>
    <mergeCell ref="H18:I18"/>
    <mergeCell ref="C19:D19"/>
    <mergeCell ref="H19:I19"/>
    <mergeCell ref="B20:B22"/>
    <mergeCell ref="C20:D20"/>
    <mergeCell ref="H20:I20"/>
    <mergeCell ref="C21:D21"/>
    <mergeCell ref="H21:I21"/>
    <mergeCell ref="C22:D22"/>
    <mergeCell ref="H22:I22"/>
    <mergeCell ref="A23:A24"/>
    <mergeCell ref="B23:B24"/>
    <mergeCell ref="C23:D23"/>
    <mergeCell ref="H23:I23"/>
    <mergeCell ref="C24:D24"/>
    <mergeCell ref="H24:I24"/>
    <mergeCell ref="A25:A26"/>
    <mergeCell ref="B25:B26"/>
    <mergeCell ref="C25:D25"/>
    <mergeCell ref="H25:I25"/>
    <mergeCell ref="C26:D26"/>
    <mergeCell ref="H26:I26"/>
    <mergeCell ref="A29:D29"/>
    <mergeCell ref="H29:I29"/>
    <mergeCell ref="A27:A28"/>
    <mergeCell ref="B27:B28"/>
    <mergeCell ref="C27:D27"/>
    <mergeCell ref="H27:I27"/>
    <mergeCell ref="C28:D28"/>
    <mergeCell ref="H28:I28"/>
  </mergeCells>
  <pageMargins left="0.70866141732283472" right="0.51181102362204722" top="0.35433070866141736" bottom="0.15748031496062992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2" sqref="D12"/>
    </sheetView>
  </sheetViews>
  <sheetFormatPr defaultColWidth="9.125" defaultRowHeight="24" x14ac:dyDescent="0.55000000000000004"/>
  <cols>
    <col min="1" max="1" width="29.625" style="110" customWidth="1"/>
    <col min="2" max="2" width="32.375" style="110" customWidth="1"/>
    <col min="3" max="4" width="34.125" style="110" customWidth="1"/>
    <col min="5" max="16384" width="9.125" style="110"/>
  </cols>
  <sheetData>
    <row r="1" spans="1:9" ht="21" customHeight="1" x14ac:dyDescent="0.55000000000000004">
      <c r="A1" s="341" t="s">
        <v>250</v>
      </c>
      <c r="B1" s="341"/>
      <c r="C1" s="341"/>
      <c r="D1" s="341"/>
      <c r="E1" s="109"/>
      <c r="F1" s="109"/>
      <c r="G1" s="109"/>
      <c r="H1" s="109"/>
      <c r="I1" s="109"/>
    </row>
    <row r="2" spans="1:9" ht="21" customHeight="1" x14ac:dyDescent="0.55000000000000004">
      <c r="A2" s="342" t="s">
        <v>99</v>
      </c>
      <c r="B2" s="342"/>
      <c r="C2" s="342"/>
      <c r="D2" s="342"/>
      <c r="E2" s="109"/>
      <c r="F2" s="109"/>
      <c r="G2" s="109"/>
      <c r="H2" s="109"/>
      <c r="I2" s="109"/>
    </row>
    <row r="3" spans="1:9" ht="21" customHeight="1" x14ac:dyDescent="0.55000000000000004">
      <c r="A3" s="342" t="s">
        <v>291</v>
      </c>
      <c r="B3" s="342"/>
      <c r="C3" s="342"/>
      <c r="D3" s="342"/>
      <c r="E3" s="109"/>
      <c r="F3" s="109"/>
      <c r="G3" s="109"/>
      <c r="H3" s="109"/>
      <c r="I3" s="109"/>
    </row>
    <row r="5" spans="1:9" x14ac:dyDescent="0.55000000000000004">
      <c r="A5" s="343" t="s">
        <v>80</v>
      </c>
      <c r="B5" s="343" t="s">
        <v>66</v>
      </c>
      <c r="C5" s="343" t="s">
        <v>64</v>
      </c>
      <c r="D5" s="344"/>
    </row>
    <row r="6" spans="1:9" ht="48" x14ac:dyDescent="0.55000000000000004">
      <c r="A6" s="344"/>
      <c r="B6" s="344"/>
      <c r="C6" s="114" t="s">
        <v>292</v>
      </c>
      <c r="D6" s="114" t="s">
        <v>49</v>
      </c>
    </row>
    <row r="7" spans="1:9" x14ac:dyDescent="0.55000000000000004">
      <c r="A7" s="111" t="s">
        <v>96</v>
      </c>
      <c r="B7" s="118"/>
      <c r="C7" s="114" t="s">
        <v>50</v>
      </c>
      <c r="D7" s="114" t="s">
        <v>50</v>
      </c>
    </row>
    <row r="8" spans="1:9" ht="30.75" customHeight="1" x14ac:dyDescent="0.55000000000000004">
      <c r="A8" s="115" t="s">
        <v>89</v>
      </c>
      <c r="B8" s="113" t="s">
        <v>91</v>
      </c>
      <c r="C8" s="157">
        <v>2341000</v>
      </c>
      <c r="D8" s="155">
        <v>2341000</v>
      </c>
    </row>
    <row r="9" spans="1:9" ht="28.5" customHeight="1" thickBot="1" x14ac:dyDescent="0.6">
      <c r="A9" s="337" t="s">
        <v>49</v>
      </c>
      <c r="B9" s="338"/>
      <c r="C9" s="156">
        <v>2341000</v>
      </c>
      <c r="D9" s="156">
        <v>2341000</v>
      </c>
    </row>
    <row r="10" spans="1:9" ht="24.75" thickTop="1" x14ac:dyDescent="0.55000000000000004"/>
  </sheetData>
  <mergeCells count="7">
    <mergeCell ref="A9:B9"/>
    <mergeCell ref="A1:D1"/>
    <mergeCell ref="A2:D2"/>
    <mergeCell ref="A3:D3"/>
    <mergeCell ref="A5:A6"/>
    <mergeCell ref="B5:B6"/>
    <mergeCell ref="C5:D5"/>
  </mergeCells>
  <pageMargins left="0.70866141732283472" right="0.70866141732283472" top="0.52" bottom="0.47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3" zoomScale="120" zoomScaleNormal="120" workbookViewId="0">
      <selection activeCell="C25" sqref="C25"/>
    </sheetView>
  </sheetViews>
  <sheetFormatPr defaultColWidth="9.125" defaultRowHeight="17.25" x14ac:dyDescent="0.4"/>
  <cols>
    <col min="1" max="1" width="12.375" style="144" customWidth="1"/>
    <col min="2" max="2" width="10.875" style="144" customWidth="1"/>
    <col min="3" max="3" width="10.25" style="144" customWidth="1"/>
    <col min="4" max="4" width="9.875" style="144" customWidth="1"/>
    <col min="5" max="6" width="10.625" style="144" customWidth="1"/>
    <col min="7" max="7" width="8.375" style="144" customWidth="1"/>
    <col min="8" max="8" width="9.75" style="144" customWidth="1"/>
    <col min="9" max="9" width="8" style="144" customWidth="1"/>
    <col min="10" max="10" width="9.75" style="144" customWidth="1"/>
    <col min="11" max="11" width="7.875" style="144" customWidth="1"/>
    <col min="12" max="12" width="8" style="144" customWidth="1"/>
    <col min="13" max="13" width="10.625" style="144" customWidth="1"/>
    <col min="14" max="14" width="6.75" style="144" customWidth="1"/>
    <col min="15" max="15" width="10.25" style="144" customWidth="1"/>
    <col min="16" max="16384" width="9.125" style="144"/>
  </cols>
  <sheetData>
    <row r="1" spans="1:16" ht="15.75" customHeight="1" x14ac:dyDescent="0.4">
      <c r="A1" s="380" t="s">
        <v>250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158"/>
    </row>
    <row r="2" spans="1:16" ht="15.75" customHeight="1" x14ac:dyDescent="0.4">
      <c r="A2" s="381" t="s">
        <v>100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159"/>
    </row>
    <row r="3" spans="1:16" ht="15.75" customHeight="1" x14ac:dyDescent="0.4">
      <c r="A3" s="387" t="s">
        <v>252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159"/>
    </row>
    <row r="4" spans="1:16" ht="50.25" customHeight="1" x14ac:dyDescent="0.4">
      <c r="A4" s="209" t="s">
        <v>101</v>
      </c>
      <c r="B4" s="147" t="s">
        <v>81</v>
      </c>
      <c r="C4" s="147" t="s">
        <v>293</v>
      </c>
      <c r="D4" s="147" t="s">
        <v>294</v>
      </c>
      <c r="E4" s="147" t="s">
        <v>49</v>
      </c>
      <c r="F4" s="147" t="s">
        <v>295</v>
      </c>
      <c r="G4" s="147" t="s">
        <v>296</v>
      </c>
      <c r="H4" s="147" t="s">
        <v>297</v>
      </c>
      <c r="I4" s="147" t="s">
        <v>298</v>
      </c>
      <c r="J4" s="147" t="s">
        <v>299</v>
      </c>
      <c r="K4" s="147" t="s">
        <v>300</v>
      </c>
      <c r="L4" s="147" t="s">
        <v>301</v>
      </c>
      <c r="M4" s="147" t="s">
        <v>302</v>
      </c>
      <c r="N4" s="147" t="s">
        <v>303</v>
      </c>
      <c r="O4" s="147" t="s">
        <v>304</v>
      </c>
    </row>
    <row r="5" spans="1:16" x14ac:dyDescent="0.4">
      <c r="A5" s="160" t="s">
        <v>96</v>
      </c>
      <c r="B5" s="149" t="s">
        <v>50</v>
      </c>
      <c r="C5" s="149" t="s">
        <v>50</v>
      </c>
      <c r="D5" s="149" t="s">
        <v>50</v>
      </c>
      <c r="E5" s="149" t="s">
        <v>50</v>
      </c>
      <c r="F5" s="149" t="s">
        <v>50</v>
      </c>
      <c r="G5" s="149" t="s">
        <v>50</v>
      </c>
      <c r="H5" s="149" t="s">
        <v>50</v>
      </c>
      <c r="I5" s="149" t="s">
        <v>50</v>
      </c>
      <c r="J5" s="149" t="s">
        <v>50</v>
      </c>
      <c r="K5" s="149" t="s">
        <v>50</v>
      </c>
      <c r="L5" s="149" t="s">
        <v>50</v>
      </c>
      <c r="M5" s="149" t="s">
        <v>50</v>
      </c>
      <c r="N5" s="149" t="s">
        <v>50</v>
      </c>
      <c r="O5" s="149" t="s">
        <v>50</v>
      </c>
    </row>
    <row r="6" spans="1:16" ht="14.25" customHeight="1" x14ac:dyDescent="0.4">
      <c r="A6" s="161" t="s">
        <v>82</v>
      </c>
      <c r="B6" s="162">
        <v>17403161</v>
      </c>
      <c r="C6" s="162">
        <v>12345316</v>
      </c>
      <c r="D6" s="162">
        <v>0</v>
      </c>
      <c r="E6" s="162">
        <v>12345316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>
        <v>12345316</v>
      </c>
    </row>
    <row r="7" spans="1:16" ht="14.25" customHeight="1" x14ac:dyDescent="0.4">
      <c r="A7" s="161" t="s">
        <v>124</v>
      </c>
      <c r="B7" s="162">
        <v>3435120</v>
      </c>
      <c r="C7" s="162">
        <v>3348720</v>
      </c>
      <c r="D7" s="162">
        <v>0</v>
      </c>
      <c r="E7" s="162">
        <v>3348720</v>
      </c>
      <c r="F7" s="162">
        <v>3348720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</row>
    <row r="8" spans="1:16" ht="14.25" customHeight="1" x14ac:dyDescent="0.4">
      <c r="A8" s="161" t="s">
        <v>125</v>
      </c>
      <c r="B8" s="162">
        <v>9659014</v>
      </c>
      <c r="C8" s="162">
        <v>8585879</v>
      </c>
      <c r="D8" s="162">
        <v>0</v>
      </c>
      <c r="E8" s="162">
        <v>8585879</v>
      </c>
      <c r="F8" s="162">
        <v>5881841</v>
      </c>
      <c r="G8" s="162">
        <v>0</v>
      </c>
      <c r="H8" s="162">
        <v>1938168</v>
      </c>
      <c r="I8" s="162">
        <v>0</v>
      </c>
      <c r="J8" s="162">
        <v>765870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</row>
    <row r="9" spans="1:16" ht="14.25" customHeight="1" x14ac:dyDescent="0.4">
      <c r="A9" s="161" t="s">
        <v>85</v>
      </c>
      <c r="B9" s="162">
        <v>1155860</v>
      </c>
      <c r="C9" s="162">
        <v>1010235</v>
      </c>
      <c r="D9" s="162">
        <v>0</v>
      </c>
      <c r="E9" s="162">
        <v>1010235</v>
      </c>
      <c r="F9" s="162">
        <v>919630</v>
      </c>
      <c r="G9" s="162">
        <v>0</v>
      </c>
      <c r="H9" s="162">
        <v>54605</v>
      </c>
      <c r="I9" s="162">
        <v>0</v>
      </c>
      <c r="J9" s="162">
        <v>36000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</row>
    <row r="10" spans="1:16" ht="14.25" customHeight="1" x14ac:dyDescent="0.4">
      <c r="A10" s="161" t="s">
        <v>86</v>
      </c>
      <c r="B10" s="162">
        <v>2884595</v>
      </c>
      <c r="C10" s="162">
        <v>1831032.46</v>
      </c>
      <c r="D10" s="162">
        <v>0</v>
      </c>
      <c r="E10" s="162">
        <v>1831032.46</v>
      </c>
      <c r="F10" s="162">
        <v>605335.99</v>
      </c>
      <c r="G10" s="162">
        <v>32456.47</v>
      </c>
      <c r="H10" s="162">
        <v>852428</v>
      </c>
      <c r="I10" s="162">
        <v>182437</v>
      </c>
      <c r="J10" s="162">
        <v>121940</v>
      </c>
      <c r="K10" s="162">
        <v>12675</v>
      </c>
      <c r="L10" s="162">
        <v>19080</v>
      </c>
      <c r="M10" s="162">
        <v>0</v>
      </c>
      <c r="N10" s="162">
        <v>4680</v>
      </c>
      <c r="O10" s="162">
        <v>0</v>
      </c>
    </row>
    <row r="11" spans="1:16" ht="14.25" customHeight="1" x14ac:dyDescent="0.4">
      <c r="A11" s="161" t="s">
        <v>87</v>
      </c>
      <c r="B11" s="162">
        <v>2171810</v>
      </c>
      <c r="C11" s="162">
        <v>1704114.4</v>
      </c>
      <c r="D11" s="162">
        <v>0</v>
      </c>
      <c r="E11" s="162">
        <v>1704114.4</v>
      </c>
      <c r="F11" s="162">
        <v>367470.51</v>
      </c>
      <c r="G11" s="162">
        <v>0</v>
      </c>
      <c r="H11" s="162">
        <v>1246586.8799999999</v>
      </c>
      <c r="I11" s="162">
        <v>6862.13</v>
      </c>
      <c r="J11" s="162">
        <v>83194.880000000005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</row>
    <row r="12" spans="1:16" ht="14.25" customHeight="1" x14ac:dyDescent="0.4">
      <c r="A12" s="161" t="s">
        <v>88</v>
      </c>
      <c r="B12" s="162">
        <v>313000</v>
      </c>
      <c r="C12" s="162">
        <v>236450.92</v>
      </c>
      <c r="D12" s="162">
        <v>0</v>
      </c>
      <c r="E12" s="162">
        <v>236450.92</v>
      </c>
      <c r="F12" s="162">
        <v>216155.51999999999</v>
      </c>
      <c r="G12" s="162">
        <v>0</v>
      </c>
      <c r="H12" s="162">
        <v>20295.400000000001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</row>
    <row r="13" spans="1:16" ht="14.25" customHeight="1" x14ac:dyDescent="0.4">
      <c r="A13" s="161" t="s">
        <v>90</v>
      </c>
      <c r="B13" s="162">
        <v>265500</v>
      </c>
      <c r="C13" s="162">
        <v>265500</v>
      </c>
      <c r="D13" s="162">
        <v>0</v>
      </c>
      <c r="E13" s="162">
        <v>265500</v>
      </c>
      <c r="F13" s="162">
        <v>168500</v>
      </c>
      <c r="G13" s="162">
        <v>97000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</row>
    <row r="14" spans="1:16" ht="14.25" customHeight="1" x14ac:dyDescent="0.4">
      <c r="A14" s="161" t="s">
        <v>91</v>
      </c>
      <c r="B14" s="162">
        <v>4316000</v>
      </c>
      <c r="C14" s="162">
        <v>4277000</v>
      </c>
      <c r="D14" s="162">
        <v>6871992</v>
      </c>
      <c r="E14" s="162">
        <v>11148992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11148992</v>
      </c>
      <c r="N14" s="162">
        <v>0</v>
      </c>
      <c r="O14" s="162">
        <v>0</v>
      </c>
    </row>
    <row r="15" spans="1:16" ht="14.25" customHeight="1" x14ac:dyDescent="0.4">
      <c r="A15" s="161" t="s">
        <v>93</v>
      </c>
      <c r="B15" s="162">
        <v>20000</v>
      </c>
      <c r="C15" s="162">
        <v>18000</v>
      </c>
      <c r="D15" s="162">
        <v>0</v>
      </c>
      <c r="E15" s="162">
        <v>18000</v>
      </c>
      <c r="F15" s="162">
        <v>18000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</row>
    <row r="16" spans="1:16" ht="14.25" customHeight="1" x14ac:dyDescent="0.4">
      <c r="A16" s="161" t="s">
        <v>95</v>
      </c>
      <c r="B16" s="162">
        <v>2389240</v>
      </c>
      <c r="C16" s="162">
        <v>2109240</v>
      </c>
      <c r="D16" s="162">
        <v>0</v>
      </c>
      <c r="E16" s="162">
        <v>2109240</v>
      </c>
      <c r="F16" s="162">
        <v>22240</v>
      </c>
      <c r="G16" s="162">
        <v>0</v>
      </c>
      <c r="H16" s="162">
        <v>2087000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</row>
    <row r="17" spans="1:15" ht="22.5" customHeight="1" thickBot="1" x14ac:dyDescent="0.45">
      <c r="A17" s="163" t="s">
        <v>102</v>
      </c>
      <c r="B17" s="164">
        <f t="shared" ref="B17:O17" si="0">SUM(B6:B16)</f>
        <v>44013300</v>
      </c>
      <c r="C17" s="164">
        <f t="shared" si="0"/>
        <v>35731487.780000001</v>
      </c>
      <c r="D17" s="164">
        <f t="shared" si="0"/>
        <v>6871992</v>
      </c>
      <c r="E17" s="164">
        <f t="shared" si="0"/>
        <v>42603479.780000001</v>
      </c>
      <c r="F17" s="164">
        <f t="shared" si="0"/>
        <v>11547893.02</v>
      </c>
      <c r="G17" s="164">
        <f t="shared" si="0"/>
        <v>129456.47</v>
      </c>
      <c r="H17" s="164">
        <f t="shared" si="0"/>
        <v>6199083.2799999993</v>
      </c>
      <c r="I17" s="164">
        <f t="shared" si="0"/>
        <v>189299.13</v>
      </c>
      <c r="J17" s="164">
        <f t="shared" si="0"/>
        <v>1007004.88</v>
      </c>
      <c r="K17" s="164">
        <f t="shared" si="0"/>
        <v>12675</v>
      </c>
      <c r="L17" s="164">
        <f t="shared" si="0"/>
        <v>19080</v>
      </c>
      <c r="M17" s="164">
        <f t="shared" si="0"/>
        <v>11148992</v>
      </c>
      <c r="N17" s="164">
        <f t="shared" si="0"/>
        <v>4680</v>
      </c>
      <c r="O17" s="164">
        <f t="shared" si="0"/>
        <v>12345316</v>
      </c>
    </row>
    <row r="18" spans="1:15" ht="18" thickTop="1" x14ac:dyDescent="0.4">
      <c r="A18" s="165" t="s">
        <v>103</v>
      </c>
      <c r="B18" s="166" t="s">
        <v>50</v>
      </c>
      <c r="C18" s="166" t="s">
        <v>50</v>
      </c>
      <c r="D18" s="166" t="s">
        <v>50</v>
      </c>
      <c r="E18" s="166" t="s">
        <v>50</v>
      </c>
      <c r="F18" s="166" t="s">
        <v>50</v>
      </c>
      <c r="G18" s="166" t="s">
        <v>50</v>
      </c>
      <c r="H18" s="166" t="s">
        <v>50</v>
      </c>
      <c r="I18" s="166" t="s">
        <v>50</v>
      </c>
      <c r="J18" s="166" t="s">
        <v>50</v>
      </c>
      <c r="K18" s="166" t="s">
        <v>50</v>
      </c>
      <c r="L18" s="166" t="s">
        <v>50</v>
      </c>
      <c r="M18" s="166" t="s">
        <v>50</v>
      </c>
      <c r="N18" s="166" t="s">
        <v>50</v>
      </c>
      <c r="O18" s="166" t="s">
        <v>50</v>
      </c>
    </row>
    <row r="19" spans="1:15" ht="19.5" customHeight="1" x14ac:dyDescent="0.4">
      <c r="A19" s="161" t="s">
        <v>104</v>
      </c>
      <c r="B19" s="162">
        <v>126500</v>
      </c>
      <c r="C19" s="162">
        <v>122290.6</v>
      </c>
      <c r="D19" s="162">
        <v>0</v>
      </c>
      <c r="E19" s="162">
        <v>122290.6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</row>
    <row r="20" spans="1:15" ht="30" x14ac:dyDescent="0.4">
      <c r="A20" s="161" t="s">
        <v>305</v>
      </c>
      <c r="B20" s="162">
        <v>227200</v>
      </c>
      <c r="C20" s="162">
        <v>376557.97</v>
      </c>
      <c r="D20" s="162">
        <v>0</v>
      </c>
      <c r="E20" s="162">
        <v>376557.97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</row>
    <row r="21" spans="1:15" ht="15.75" customHeight="1" x14ac:dyDescent="0.4">
      <c r="A21" s="161" t="s">
        <v>306</v>
      </c>
      <c r="B21" s="162">
        <v>187000</v>
      </c>
      <c r="C21" s="162">
        <v>241259.82</v>
      </c>
      <c r="D21" s="162">
        <v>0</v>
      </c>
      <c r="E21" s="162">
        <v>241259.82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</row>
    <row r="22" spans="1:15" ht="15.75" customHeight="1" x14ac:dyDescent="0.4">
      <c r="A22" s="161" t="s">
        <v>105</v>
      </c>
      <c r="B22" s="162">
        <v>27900</v>
      </c>
      <c r="C22" s="162">
        <v>34000</v>
      </c>
      <c r="D22" s="162">
        <v>0</v>
      </c>
      <c r="E22" s="162">
        <v>34000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</row>
    <row r="23" spans="1:15" ht="15.75" customHeight="1" x14ac:dyDescent="0.4">
      <c r="A23" s="161" t="s">
        <v>106</v>
      </c>
      <c r="B23" s="162">
        <v>500</v>
      </c>
      <c r="C23" s="162">
        <v>85</v>
      </c>
      <c r="D23" s="162">
        <v>0</v>
      </c>
      <c r="E23" s="162">
        <v>85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</row>
    <row r="24" spans="1:15" ht="15.75" customHeight="1" x14ac:dyDescent="0.4">
      <c r="A24" s="161" t="s">
        <v>107</v>
      </c>
      <c r="B24" s="162">
        <v>17447000</v>
      </c>
      <c r="C24" s="162">
        <v>19122656.719999999</v>
      </c>
      <c r="D24" s="162">
        <v>0</v>
      </c>
      <c r="E24" s="162">
        <v>19122656.719999999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</row>
    <row r="25" spans="1:15" ht="15.75" customHeight="1" x14ac:dyDescent="0.4">
      <c r="A25" s="161" t="s">
        <v>108</v>
      </c>
      <c r="B25" s="162">
        <v>25997200</v>
      </c>
      <c r="C25" s="162">
        <v>20367986</v>
      </c>
      <c r="D25" s="162">
        <v>0</v>
      </c>
      <c r="E25" s="162">
        <v>20367986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</row>
    <row r="26" spans="1:15" ht="15.75" customHeight="1" x14ac:dyDescent="0.4">
      <c r="A26" s="161" t="s">
        <v>307</v>
      </c>
      <c r="B26" s="162">
        <v>0</v>
      </c>
      <c r="C26" s="162">
        <v>0</v>
      </c>
      <c r="D26" s="162">
        <v>6871992</v>
      </c>
      <c r="E26" s="162">
        <v>6871992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</row>
    <row r="27" spans="1:15" ht="24.75" customHeight="1" thickBot="1" x14ac:dyDescent="0.45">
      <c r="A27" s="163" t="s">
        <v>109</v>
      </c>
      <c r="B27" s="164">
        <f>SUM(B19:B26)</f>
        <v>44013300</v>
      </c>
      <c r="C27" s="164">
        <f>SUM(C19:C26)</f>
        <v>40264836.109999999</v>
      </c>
      <c r="D27" s="164">
        <f>SUM(D19:D26)</f>
        <v>6871992</v>
      </c>
      <c r="E27" s="164">
        <f>SUM(E19:E26)</f>
        <v>47136828.109999999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</row>
    <row r="28" spans="1:15" ht="18" thickTop="1" x14ac:dyDescent="0.4">
      <c r="A28" s="385" t="s">
        <v>315</v>
      </c>
      <c r="B28" s="385"/>
      <c r="C28" s="385"/>
      <c r="D28" s="386"/>
      <c r="E28" s="203">
        <v>4533348.33</v>
      </c>
      <c r="F28" s="183" t="s">
        <v>50</v>
      </c>
      <c r="G28" s="182" t="s">
        <v>50</v>
      </c>
      <c r="H28" s="182" t="s">
        <v>50</v>
      </c>
      <c r="I28" s="182" t="s">
        <v>50</v>
      </c>
      <c r="J28" s="182" t="s">
        <v>50</v>
      </c>
      <c r="K28" s="182" t="s">
        <v>50</v>
      </c>
      <c r="L28" s="182" t="s">
        <v>50</v>
      </c>
      <c r="M28" s="182" t="s">
        <v>50</v>
      </c>
      <c r="N28" s="182" t="s">
        <v>50</v>
      </c>
      <c r="O28" s="182" t="s">
        <v>50</v>
      </c>
    </row>
    <row r="29" spans="1:15" x14ac:dyDescent="0.4">
      <c r="A29" s="169"/>
    </row>
  </sheetData>
  <mergeCells count="4">
    <mergeCell ref="A28:D28"/>
    <mergeCell ref="A1:O1"/>
    <mergeCell ref="A2:O2"/>
    <mergeCell ref="A3:O3"/>
  </mergeCells>
  <pageMargins left="3.937007874015748E-2" right="0" top="0.27559055118110237" bottom="0.11811023622047245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6" zoomScale="120" zoomScaleNormal="120" workbookViewId="0">
      <selection activeCell="J25" sqref="J25"/>
    </sheetView>
  </sheetViews>
  <sheetFormatPr defaultColWidth="9.125" defaultRowHeight="17.25" x14ac:dyDescent="0.4"/>
  <cols>
    <col min="1" max="1" width="10.375" style="144" customWidth="1"/>
    <col min="2" max="2" width="5.125" style="144" customWidth="1"/>
    <col min="3" max="3" width="8.875" style="144" customWidth="1"/>
    <col min="4" max="4" width="9.375" style="144" customWidth="1"/>
    <col min="5" max="5" width="8.375" style="144" customWidth="1"/>
    <col min="6" max="6" width="8.875" style="144" customWidth="1"/>
    <col min="7" max="8" width="9.25" style="144" customWidth="1"/>
    <col min="9" max="9" width="8.375" style="144" customWidth="1"/>
    <col min="10" max="10" width="8.875" style="144" customWidth="1"/>
    <col min="11" max="11" width="7.375" style="144" customWidth="1"/>
    <col min="12" max="12" width="8.375" style="144" customWidth="1"/>
    <col min="13" max="13" width="6.25" style="144" customWidth="1"/>
    <col min="14" max="14" width="7" style="144" customWidth="1"/>
    <col min="15" max="15" width="9.875" style="144" customWidth="1"/>
    <col min="16" max="16" width="6.375" style="144" customWidth="1"/>
    <col min="17" max="16384" width="9.125" style="144"/>
  </cols>
  <sheetData>
    <row r="1" spans="1:17" ht="18.75" x14ac:dyDescent="0.4">
      <c r="A1" s="395" t="s">
        <v>250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7" ht="18.75" x14ac:dyDescent="0.4">
      <c r="A2" s="396" t="s">
        <v>308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7" ht="18.75" x14ac:dyDescent="0.4">
      <c r="A3" s="396" t="s">
        <v>252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7" ht="66.75" customHeight="1" x14ac:dyDescent="0.4">
      <c r="A4" s="397" t="s">
        <v>101</v>
      </c>
      <c r="B4" s="398"/>
      <c r="C4" s="204" t="s">
        <v>81</v>
      </c>
      <c r="D4" s="204" t="s">
        <v>293</v>
      </c>
      <c r="E4" s="204" t="s">
        <v>294</v>
      </c>
      <c r="F4" s="204" t="s">
        <v>309</v>
      </c>
      <c r="G4" s="204" t="s">
        <v>49</v>
      </c>
      <c r="H4" s="204" t="s">
        <v>288</v>
      </c>
      <c r="I4" s="204" t="s">
        <v>260</v>
      </c>
      <c r="J4" s="204" t="s">
        <v>264</v>
      </c>
      <c r="K4" s="204" t="s">
        <v>268</v>
      </c>
      <c r="L4" s="204" t="s">
        <v>272</v>
      </c>
      <c r="M4" s="204" t="s">
        <v>275</v>
      </c>
      <c r="N4" s="204" t="s">
        <v>278</v>
      </c>
      <c r="O4" s="204" t="s">
        <v>289</v>
      </c>
      <c r="P4" s="204" t="s">
        <v>282</v>
      </c>
      <c r="Q4" s="204" t="s">
        <v>285</v>
      </c>
    </row>
    <row r="5" spans="1:17" x14ac:dyDescent="0.4">
      <c r="A5" s="392" t="s">
        <v>96</v>
      </c>
      <c r="B5" s="391"/>
      <c r="C5" s="205" t="s">
        <v>50</v>
      </c>
      <c r="D5" s="205" t="s">
        <v>50</v>
      </c>
      <c r="E5" s="205" t="s">
        <v>50</v>
      </c>
      <c r="F5" s="205" t="s">
        <v>50</v>
      </c>
      <c r="G5" s="205" t="s">
        <v>50</v>
      </c>
      <c r="H5" s="205" t="s">
        <v>50</v>
      </c>
      <c r="I5" s="205" t="s">
        <v>50</v>
      </c>
      <c r="J5" s="205" t="s">
        <v>50</v>
      </c>
      <c r="K5" s="205" t="s">
        <v>50</v>
      </c>
      <c r="L5" s="205" t="s">
        <v>50</v>
      </c>
      <c r="M5" s="205" t="s">
        <v>50</v>
      </c>
      <c r="N5" s="205" t="s">
        <v>50</v>
      </c>
      <c r="O5" s="205" t="s">
        <v>50</v>
      </c>
      <c r="P5" s="205" t="s">
        <v>50</v>
      </c>
      <c r="Q5" s="205" t="s">
        <v>50</v>
      </c>
    </row>
    <row r="6" spans="1:17" ht="15.75" customHeight="1" x14ac:dyDescent="0.4">
      <c r="A6" s="390" t="s">
        <v>82</v>
      </c>
      <c r="B6" s="391"/>
      <c r="C6" s="167">
        <v>17403161</v>
      </c>
      <c r="D6" s="167">
        <v>12345316</v>
      </c>
      <c r="E6" s="167">
        <v>0</v>
      </c>
      <c r="F6" s="167">
        <v>0</v>
      </c>
      <c r="G6" s="167">
        <v>12345316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12345316</v>
      </c>
    </row>
    <row r="7" spans="1:17" ht="15.75" customHeight="1" x14ac:dyDescent="0.4">
      <c r="A7" s="390" t="s">
        <v>124</v>
      </c>
      <c r="B7" s="391"/>
      <c r="C7" s="167">
        <v>3435120</v>
      </c>
      <c r="D7" s="167">
        <v>3348720</v>
      </c>
      <c r="E7" s="167">
        <v>0</v>
      </c>
      <c r="F7" s="167">
        <v>0</v>
      </c>
      <c r="G7" s="167">
        <v>3348720</v>
      </c>
      <c r="H7" s="167">
        <v>3348720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</row>
    <row r="8" spans="1:17" ht="15.75" customHeight="1" x14ac:dyDescent="0.4">
      <c r="A8" s="390" t="s">
        <v>125</v>
      </c>
      <c r="B8" s="391"/>
      <c r="C8" s="167">
        <v>9659014</v>
      </c>
      <c r="D8" s="167">
        <v>8585879</v>
      </c>
      <c r="E8" s="167">
        <v>0</v>
      </c>
      <c r="F8" s="167">
        <v>0</v>
      </c>
      <c r="G8" s="167">
        <v>8585879</v>
      </c>
      <c r="H8" s="167">
        <v>5881841</v>
      </c>
      <c r="I8" s="167">
        <v>0</v>
      </c>
      <c r="J8" s="167">
        <v>1938168</v>
      </c>
      <c r="K8" s="167">
        <v>0</v>
      </c>
      <c r="L8" s="167">
        <v>765870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</row>
    <row r="9" spans="1:17" ht="15.75" customHeight="1" x14ac:dyDescent="0.4">
      <c r="A9" s="390" t="s">
        <v>85</v>
      </c>
      <c r="B9" s="391"/>
      <c r="C9" s="167">
        <v>1155860</v>
      </c>
      <c r="D9" s="167">
        <v>1010235</v>
      </c>
      <c r="E9" s="167">
        <v>0</v>
      </c>
      <c r="F9" s="167">
        <v>0</v>
      </c>
      <c r="G9" s="167">
        <v>1010235</v>
      </c>
      <c r="H9" s="167">
        <v>919630</v>
      </c>
      <c r="I9" s="167">
        <v>0</v>
      </c>
      <c r="J9" s="167">
        <v>54605</v>
      </c>
      <c r="K9" s="167">
        <v>0</v>
      </c>
      <c r="L9" s="167">
        <v>36000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</row>
    <row r="10" spans="1:17" ht="15.75" customHeight="1" x14ac:dyDescent="0.4">
      <c r="A10" s="390" t="s">
        <v>86</v>
      </c>
      <c r="B10" s="391"/>
      <c r="C10" s="167">
        <v>2884595</v>
      </c>
      <c r="D10" s="167">
        <v>1831032.46</v>
      </c>
      <c r="E10" s="167">
        <v>0</v>
      </c>
      <c r="F10" s="167">
        <v>0</v>
      </c>
      <c r="G10" s="167">
        <v>1831032.46</v>
      </c>
      <c r="H10" s="167">
        <v>605335.99</v>
      </c>
      <c r="I10" s="167">
        <v>32456.47</v>
      </c>
      <c r="J10" s="167">
        <v>852428</v>
      </c>
      <c r="K10" s="167">
        <v>182437</v>
      </c>
      <c r="L10" s="167">
        <v>121940</v>
      </c>
      <c r="M10" s="167">
        <v>12675</v>
      </c>
      <c r="N10" s="167">
        <v>19080</v>
      </c>
      <c r="O10" s="167">
        <v>0</v>
      </c>
      <c r="P10" s="167">
        <v>4680</v>
      </c>
      <c r="Q10" s="167">
        <v>0</v>
      </c>
    </row>
    <row r="11" spans="1:17" ht="15.75" customHeight="1" x14ac:dyDescent="0.4">
      <c r="A11" s="390" t="s">
        <v>87</v>
      </c>
      <c r="B11" s="391"/>
      <c r="C11" s="167">
        <v>2171810</v>
      </c>
      <c r="D11" s="167">
        <v>1704114.4</v>
      </c>
      <c r="E11" s="167">
        <v>0</v>
      </c>
      <c r="F11" s="167">
        <v>0</v>
      </c>
      <c r="G11" s="167">
        <v>1704114.4</v>
      </c>
      <c r="H11" s="167">
        <v>367470.51</v>
      </c>
      <c r="I11" s="167">
        <v>0</v>
      </c>
      <c r="J11" s="167">
        <v>1246586.8799999999</v>
      </c>
      <c r="K11" s="167">
        <v>6862.13</v>
      </c>
      <c r="L11" s="167">
        <v>83194.880000000005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</row>
    <row r="12" spans="1:17" ht="15.75" customHeight="1" x14ac:dyDescent="0.4">
      <c r="A12" s="390" t="s">
        <v>88</v>
      </c>
      <c r="B12" s="391"/>
      <c r="C12" s="167">
        <v>313000</v>
      </c>
      <c r="D12" s="167">
        <v>236450.92</v>
      </c>
      <c r="E12" s="167">
        <v>0</v>
      </c>
      <c r="F12" s="167">
        <v>0</v>
      </c>
      <c r="G12" s="167">
        <v>236450.92</v>
      </c>
      <c r="H12" s="167">
        <v>216155.51999999999</v>
      </c>
      <c r="I12" s="167">
        <v>0</v>
      </c>
      <c r="J12" s="167">
        <v>20295.400000000001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</row>
    <row r="13" spans="1:17" ht="15.75" customHeight="1" x14ac:dyDescent="0.4">
      <c r="A13" s="390" t="s">
        <v>90</v>
      </c>
      <c r="B13" s="391"/>
      <c r="C13" s="167">
        <v>265500</v>
      </c>
      <c r="D13" s="167">
        <v>265500</v>
      </c>
      <c r="E13" s="167">
        <v>0</v>
      </c>
      <c r="F13" s="167">
        <v>0</v>
      </c>
      <c r="G13" s="167">
        <v>265500</v>
      </c>
      <c r="H13" s="167">
        <v>168500</v>
      </c>
      <c r="I13" s="167">
        <v>97000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</row>
    <row r="14" spans="1:17" ht="15.75" customHeight="1" x14ac:dyDescent="0.4">
      <c r="A14" s="390" t="s">
        <v>91</v>
      </c>
      <c r="B14" s="391"/>
      <c r="C14" s="167">
        <v>4316000</v>
      </c>
      <c r="D14" s="167">
        <v>4277000</v>
      </c>
      <c r="E14" s="167">
        <v>6871992</v>
      </c>
      <c r="F14" s="167">
        <v>2341000</v>
      </c>
      <c r="G14" s="167">
        <v>13489992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13489992</v>
      </c>
      <c r="P14" s="167">
        <v>0</v>
      </c>
      <c r="Q14" s="167">
        <v>0</v>
      </c>
    </row>
    <row r="15" spans="1:17" ht="15.75" customHeight="1" x14ac:dyDescent="0.4">
      <c r="A15" s="390" t="s">
        <v>93</v>
      </c>
      <c r="B15" s="391"/>
      <c r="C15" s="167">
        <v>20000</v>
      </c>
      <c r="D15" s="167">
        <v>18000</v>
      </c>
      <c r="E15" s="167">
        <v>0</v>
      </c>
      <c r="F15" s="167">
        <v>0</v>
      </c>
      <c r="G15" s="167">
        <v>18000</v>
      </c>
      <c r="H15" s="167">
        <v>18000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</row>
    <row r="16" spans="1:17" ht="15.75" customHeight="1" x14ac:dyDescent="0.4">
      <c r="A16" s="390" t="s">
        <v>95</v>
      </c>
      <c r="B16" s="391"/>
      <c r="C16" s="167">
        <v>2389240</v>
      </c>
      <c r="D16" s="167">
        <v>2109240</v>
      </c>
      <c r="E16" s="167">
        <v>0</v>
      </c>
      <c r="F16" s="167">
        <v>0</v>
      </c>
      <c r="G16" s="167">
        <v>2109240</v>
      </c>
      <c r="H16" s="167">
        <v>22240</v>
      </c>
      <c r="I16" s="167">
        <v>0</v>
      </c>
      <c r="J16" s="167">
        <v>2087000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</row>
    <row r="17" spans="1:17" ht="15.75" customHeight="1" thickBot="1" x14ac:dyDescent="0.45">
      <c r="A17" s="388" t="s">
        <v>102</v>
      </c>
      <c r="B17" s="389"/>
      <c r="C17" s="168">
        <f t="shared" ref="C17:Q17" si="0">SUM(C6:C16)</f>
        <v>44013300</v>
      </c>
      <c r="D17" s="168">
        <f t="shared" si="0"/>
        <v>35731487.780000001</v>
      </c>
      <c r="E17" s="168">
        <f t="shared" si="0"/>
        <v>6871992</v>
      </c>
      <c r="F17" s="168">
        <f t="shared" si="0"/>
        <v>2341000</v>
      </c>
      <c r="G17" s="168">
        <f t="shared" si="0"/>
        <v>44944479.780000001</v>
      </c>
      <c r="H17" s="168">
        <f t="shared" si="0"/>
        <v>11547893.02</v>
      </c>
      <c r="I17" s="168">
        <f t="shared" si="0"/>
        <v>129456.47</v>
      </c>
      <c r="J17" s="168">
        <f t="shared" si="0"/>
        <v>6199083.2799999993</v>
      </c>
      <c r="K17" s="168">
        <f t="shared" si="0"/>
        <v>189299.13</v>
      </c>
      <c r="L17" s="168">
        <f t="shared" si="0"/>
        <v>1007004.88</v>
      </c>
      <c r="M17" s="168">
        <f t="shared" si="0"/>
        <v>12675</v>
      </c>
      <c r="N17" s="168">
        <f t="shared" si="0"/>
        <v>19080</v>
      </c>
      <c r="O17" s="168">
        <f t="shared" si="0"/>
        <v>13489992</v>
      </c>
      <c r="P17" s="168">
        <f t="shared" si="0"/>
        <v>4680</v>
      </c>
      <c r="Q17" s="168">
        <f t="shared" si="0"/>
        <v>12345316</v>
      </c>
    </row>
    <row r="18" spans="1:17" ht="18" thickTop="1" x14ac:dyDescent="0.4">
      <c r="A18" s="393" t="s">
        <v>103</v>
      </c>
      <c r="B18" s="394"/>
      <c r="C18" s="206" t="s">
        <v>50</v>
      </c>
      <c r="D18" s="206" t="s">
        <v>50</v>
      </c>
      <c r="E18" s="206" t="s">
        <v>50</v>
      </c>
      <c r="F18" s="207" t="s">
        <v>50</v>
      </c>
      <c r="G18" s="206" t="s">
        <v>50</v>
      </c>
      <c r="H18" s="207" t="s">
        <v>50</v>
      </c>
      <c r="I18" s="206" t="s">
        <v>50</v>
      </c>
      <c r="J18" s="206" t="s">
        <v>50</v>
      </c>
      <c r="K18" s="207" t="s">
        <v>50</v>
      </c>
      <c r="L18" s="207" t="s">
        <v>50</v>
      </c>
      <c r="M18" s="207" t="s">
        <v>50</v>
      </c>
      <c r="N18" s="207" t="s">
        <v>50</v>
      </c>
      <c r="O18" s="207" t="s">
        <v>50</v>
      </c>
      <c r="P18" s="207" t="s">
        <v>50</v>
      </c>
      <c r="Q18" s="207" t="s">
        <v>50</v>
      </c>
    </row>
    <row r="19" spans="1:17" x14ac:dyDescent="0.4">
      <c r="A19" s="390" t="s">
        <v>104</v>
      </c>
      <c r="B19" s="391"/>
      <c r="C19" s="167">
        <v>126500</v>
      </c>
      <c r="D19" s="167">
        <v>122290.6</v>
      </c>
      <c r="E19" s="167">
        <v>0</v>
      </c>
      <c r="F19" s="167">
        <v>0</v>
      </c>
      <c r="G19" s="167">
        <v>122290.6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</row>
    <row r="20" spans="1:17" ht="25.5" customHeight="1" x14ac:dyDescent="0.4">
      <c r="A20" s="390" t="s">
        <v>305</v>
      </c>
      <c r="B20" s="391"/>
      <c r="C20" s="167">
        <v>227200</v>
      </c>
      <c r="D20" s="167">
        <v>376557.97</v>
      </c>
      <c r="E20" s="167">
        <v>0</v>
      </c>
      <c r="F20" s="167">
        <v>0</v>
      </c>
      <c r="G20" s="167">
        <v>376557.97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</row>
    <row r="21" spans="1:17" ht="17.25" customHeight="1" x14ac:dyDescent="0.4">
      <c r="A21" s="390" t="s">
        <v>306</v>
      </c>
      <c r="B21" s="391"/>
      <c r="C21" s="167">
        <v>187000</v>
      </c>
      <c r="D21" s="167">
        <v>241259.82</v>
      </c>
      <c r="E21" s="167">
        <v>0</v>
      </c>
      <c r="F21" s="167">
        <v>0</v>
      </c>
      <c r="G21" s="167">
        <v>241259.82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</row>
    <row r="22" spans="1:17" ht="17.25" customHeight="1" x14ac:dyDescent="0.4">
      <c r="A22" s="390" t="s">
        <v>105</v>
      </c>
      <c r="B22" s="391"/>
      <c r="C22" s="167">
        <v>27900</v>
      </c>
      <c r="D22" s="167">
        <v>34000</v>
      </c>
      <c r="E22" s="167">
        <v>0</v>
      </c>
      <c r="F22" s="167">
        <v>0</v>
      </c>
      <c r="G22" s="167">
        <v>34000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</row>
    <row r="23" spans="1:17" ht="17.25" customHeight="1" x14ac:dyDescent="0.4">
      <c r="A23" s="390" t="s">
        <v>106</v>
      </c>
      <c r="B23" s="391"/>
      <c r="C23" s="167">
        <v>500</v>
      </c>
      <c r="D23" s="167">
        <v>85</v>
      </c>
      <c r="E23" s="167">
        <v>0</v>
      </c>
      <c r="F23" s="167">
        <v>0</v>
      </c>
      <c r="G23" s="167">
        <v>85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</row>
    <row r="24" spans="1:17" ht="17.25" customHeight="1" x14ac:dyDescent="0.4">
      <c r="A24" s="390" t="s">
        <v>107</v>
      </c>
      <c r="B24" s="391"/>
      <c r="C24" s="167">
        <v>17447000</v>
      </c>
      <c r="D24" s="167">
        <v>19122656.719999999</v>
      </c>
      <c r="E24" s="167">
        <v>0</v>
      </c>
      <c r="F24" s="167">
        <v>0</v>
      </c>
      <c r="G24" s="167">
        <v>19122656.719999999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</row>
    <row r="25" spans="1:17" ht="17.25" customHeight="1" x14ac:dyDescent="0.4">
      <c r="A25" s="390" t="s">
        <v>108</v>
      </c>
      <c r="B25" s="391"/>
      <c r="C25" s="167">
        <v>25997200</v>
      </c>
      <c r="D25" s="167">
        <v>20367986</v>
      </c>
      <c r="E25" s="167">
        <v>0</v>
      </c>
      <c r="F25" s="167">
        <v>0</v>
      </c>
      <c r="G25" s="167">
        <v>20367986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</row>
    <row r="26" spans="1:17" ht="25.5" customHeight="1" x14ac:dyDescent="0.4">
      <c r="A26" s="390" t="s">
        <v>54</v>
      </c>
      <c r="B26" s="391"/>
      <c r="C26" s="167">
        <v>0</v>
      </c>
      <c r="D26" s="167">
        <v>0</v>
      </c>
      <c r="E26" s="167">
        <v>6871992</v>
      </c>
      <c r="F26" s="167">
        <v>0</v>
      </c>
      <c r="G26" s="167">
        <v>6871992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</row>
    <row r="27" spans="1:17" ht="19.5" customHeight="1" thickBot="1" x14ac:dyDescent="0.45">
      <c r="A27" s="388" t="s">
        <v>109</v>
      </c>
      <c r="B27" s="389"/>
      <c r="C27" s="168">
        <f>SUM(C19:C26)</f>
        <v>44013300</v>
      </c>
      <c r="D27" s="168">
        <f>SUM(D19:D26)</f>
        <v>40264836.109999999</v>
      </c>
      <c r="E27" s="168">
        <f>SUM(E19:E26)</f>
        <v>6871992</v>
      </c>
      <c r="F27" s="168">
        <v>0</v>
      </c>
      <c r="G27" s="168">
        <f>SUM(G19:G26)</f>
        <v>47136828.109999999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</row>
    <row r="28" spans="1:17" ht="18.75" thickTop="1" thickBot="1" x14ac:dyDescent="0.45">
      <c r="A28" s="385" t="s">
        <v>315</v>
      </c>
      <c r="B28" s="385"/>
      <c r="C28" s="385"/>
      <c r="D28" s="385"/>
      <c r="E28" s="385"/>
      <c r="F28" s="386"/>
      <c r="G28" s="208">
        <f>SUM(G27-G17)</f>
        <v>2192348.3299999982</v>
      </c>
      <c r="H28" s="183" t="s">
        <v>50</v>
      </c>
      <c r="I28" s="182" t="s">
        <v>50</v>
      </c>
      <c r="J28" s="182" t="s">
        <v>50</v>
      </c>
      <c r="K28" s="182" t="s">
        <v>50</v>
      </c>
      <c r="L28" s="182" t="s">
        <v>50</v>
      </c>
      <c r="M28" s="182" t="s">
        <v>50</v>
      </c>
      <c r="N28" s="182" t="s">
        <v>50</v>
      </c>
      <c r="O28" s="182" t="s">
        <v>50</v>
      </c>
      <c r="P28" s="182" t="s">
        <v>50</v>
      </c>
      <c r="Q28" s="182" t="s">
        <v>50</v>
      </c>
    </row>
    <row r="29" spans="1:17" ht="18" thickTop="1" x14ac:dyDescent="0.4"/>
  </sheetData>
  <mergeCells count="28">
    <mergeCell ref="A7:B7"/>
    <mergeCell ref="A6:B6"/>
    <mergeCell ref="A5:B5"/>
    <mergeCell ref="A18:B18"/>
    <mergeCell ref="A1:O1"/>
    <mergeCell ref="A2:O2"/>
    <mergeCell ref="A3:O3"/>
    <mergeCell ref="A4:B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3:B23"/>
    <mergeCell ref="A22:B22"/>
    <mergeCell ref="A21:B21"/>
    <mergeCell ref="A20:B20"/>
    <mergeCell ref="A19:B19"/>
    <mergeCell ref="A28:F28"/>
    <mergeCell ref="A27:B27"/>
    <mergeCell ref="A26:B26"/>
    <mergeCell ref="A25:B25"/>
    <mergeCell ref="A24:B24"/>
  </mergeCells>
  <pageMargins left="0.23622047244094491" right="0.15748031496062992" top="0.31496062992125984" bottom="0.23622047244094491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6" zoomScale="120" zoomScaleNormal="120" workbookViewId="0">
      <selection activeCell="J25" sqref="J25"/>
    </sheetView>
  </sheetViews>
  <sheetFormatPr defaultColWidth="9.125" defaultRowHeight="17.25" x14ac:dyDescent="0.4"/>
  <cols>
    <col min="1" max="1" width="10.375" style="144" customWidth="1"/>
    <col min="2" max="2" width="6.375" style="144" customWidth="1"/>
    <col min="3" max="3" width="8.875" style="144" customWidth="1"/>
    <col min="4" max="4" width="9.375" style="144" customWidth="1"/>
    <col min="5" max="6" width="8.375" style="144" customWidth="1"/>
    <col min="7" max="8" width="9.25" style="144" customWidth="1"/>
    <col min="9" max="9" width="7.625" style="144" customWidth="1"/>
    <col min="10" max="10" width="8.875" style="144" customWidth="1"/>
    <col min="11" max="11" width="7.375" style="144" customWidth="1"/>
    <col min="12" max="12" width="8.375" style="144" customWidth="1"/>
    <col min="13" max="13" width="6.25" style="144" customWidth="1"/>
    <col min="14" max="14" width="7" style="144" customWidth="1"/>
    <col min="15" max="15" width="9.375" style="144" customWidth="1"/>
    <col min="16" max="16" width="6.375" style="144" customWidth="1"/>
    <col min="17" max="17" width="9.125" style="144" customWidth="1"/>
    <col min="18" max="16384" width="9.125" style="144"/>
  </cols>
  <sheetData>
    <row r="1" spans="1:17" ht="18.75" x14ac:dyDescent="0.4">
      <c r="A1" s="395" t="s">
        <v>250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7" ht="18.75" x14ac:dyDescent="0.4">
      <c r="A2" s="396" t="s">
        <v>310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7" ht="18.75" x14ac:dyDescent="0.4">
      <c r="A3" s="396" t="s">
        <v>252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7" ht="66.75" customHeight="1" x14ac:dyDescent="0.4">
      <c r="A4" s="397" t="s">
        <v>101</v>
      </c>
      <c r="B4" s="398"/>
      <c r="C4" s="204" t="s">
        <v>81</v>
      </c>
      <c r="D4" s="204" t="s">
        <v>293</v>
      </c>
      <c r="E4" s="204" t="s">
        <v>294</v>
      </c>
      <c r="F4" s="204" t="s">
        <v>309</v>
      </c>
      <c r="G4" s="204" t="s">
        <v>49</v>
      </c>
      <c r="H4" s="204" t="s">
        <v>288</v>
      </c>
      <c r="I4" s="204" t="s">
        <v>260</v>
      </c>
      <c r="J4" s="204" t="s">
        <v>264</v>
      </c>
      <c r="K4" s="204" t="s">
        <v>268</v>
      </c>
      <c r="L4" s="204" t="s">
        <v>272</v>
      </c>
      <c r="M4" s="204" t="s">
        <v>275</v>
      </c>
      <c r="N4" s="204" t="s">
        <v>278</v>
      </c>
      <c r="O4" s="204" t="s">
        <v>289</v>
      </c>
      <c r="P4" s="204" t="s">
        <v>282</v>
      </c>
      <c r="Q4" s="204" t="s">
        <v>285</v>
      </c>
    </row>
    <row r="5" spans="1:17" x14ac:dyDescent="0.4">
      <c r="A5" s="392" t="s">
        <v>96</v>
      </c>
      <c r="B5" s="391"/>
      <c r="C5" s="205" t="s">
        <v>50</v>
      </c>
      <c r="D5" s="205" t="s">
        <v>50</v>
      </c>
      <c r="E5" s="205" t="s">
        <v>50</v>
      </c>
      <c r="F5" s="205" t="s">
        <v>50</v>
      </c>
      <c r="G5" s="205" t="s">
        <v>50</v>
      </c>
      <c r="H5" s="205" t="s">
        <v>50</v>
      </c>
      <c r="I5" s="205" t="s">
        <v>50</v>
      </c>
      <c r="J5" s="205" t="s">
        <v>50</v>
      </c>
      <c r="K5" s="205" t="s">
        <v>50</v>
      </c>
      <c r="L5" s="205" t="s">
        <v>50</v>
      </c>
      <c r="M5" s="205" t="s">
        <v>50</v>
      </c>
      <c r="N5" s="205" t="s">
        <v>50</v>
      </c>
      <c r="O5" s="205" t="s">
        <v>50</v>
      </c>
      <c r="P5" s="205" t="s">
        <v>50</v>
      </c>
      <c r="Q5" s="205" t="s">
        <v>50</v>
      </c>
    </row>
    <row r="6" spans="1:17" ht="15.75" customHeight="1" x14ac:dyDescent="0.4">
      <c r="A6" s="399" t="s">
        <v>82</v>
      </c>
      <c r="B6" s="374"/>
      <c r="C6" s="167">
        <v>17403161</v>
      </c>
      <c r="D6" s="167">
        <v>12345316</v>
      </c>
      <c r="E6" s="167">
        <v>0</v>
      </c>
      <c r="F6" s="167">
        <v>0</v>
      </c>
      <c r="G6" s="167">
        <v>12345316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12345316</v>
      </c>
    </row>
    <row r="7" spans="1:17" ht="15.75" customHeight="1" x14ac:dyDescent="0.4">
      <c r="A7" s="399" t="s">
        <v>124</v>
      </c>
      <c r="B7" s="374"/>
      <c r="C7" s="167">
        <v>3435120</v>
      </c>
      <c r="D7" s="167">
        <v>3348720</v>
      </c>
      <c r="E7" s="167">
        <v>0</v>
      </c>
      <c r="F7" s="167">
        <v>0</v>
      </c>
      <c r="G7" s="167">
        <v>3348720</v>
      </c>
      <c r="H7" s="167">
        <v>3348720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</row>
    <row r="8" spans="1:17" ht="15.75" customHeight="1" x14ac:dyDescent="0.4">
      <c r="A8" s="399" t="s">
        <v>125</v>
      </c>
      <c r="B8" s="374"/>
      <c r="C8" s="167">
        <v>9659014</v>
      </c>
      <c r="D8" s="167">
        <v>8585879</v>
      </c>
      <c r="E8" s="167">
        <v>0</v>
      </c>
      <c r="F8" s="167">
        <v>0</v>
      </c>
      <c r="G8" s="167">
        <v>8585879</v>
      </c>
      <c r="H8" s="167">
        <v>5881841</v>
      </c>
      <c r="I8" s="167">
        <v>0</v>
      </c>
      <c r="J8" s="167">
        <v>1938168</v>
      </c>
      <c r="K8" s="167">
        <v>0</v>
      </c>
      <c r="L8" s="167">
        <v>765870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</row>
    <row r="9" spans="1:17" ht="15.75" customHeight="1" x14ac:dyDescent="0.4">
      <c r="A9" s="399" t="s">
        <v>85</v>
      </c>
      <c r="B9" s="374"/>
      <c r="C9" s="167">
        <v>1155860</v>
      </c>
      <c r="D9" s="167">
        <v>1010235</v>
      </c>
      <c r="E9" s="167">
        <v>0</v>
      </c>
      <c r="F9" s="167">
        <v>0</v>
      </c>
      <c r="G9" s="167">
        <v>1010235</v>
      </c>
      <c r="H9" s="167">
        <v>919630</v>
      </c>
      <c r="I9" s="167">
        <v>0</v>
      </c>
      <c r="J9" s="167">
        <v>54605</v>
      </c>
      <c r="K9" s="167">
        <v>0</v>
      </c>
      <c r="L9" s="167">
        <v>36000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</row>
    <row r="10" spans="1:17" ht="15.75" customHeight="1" x14ac:dyDescent="0.4">
      <c r="A10" s="399" t="s">
        <v>86</v>
      </c>
      <c r="B10" s="374"/>
      <c r="C10" s="167">
        <v>2884595</v>
      </c>
      <c r="D10" s="167">
        <v>1831032.46</v>
      </c>
      <c r="E10" s="167">
        <v>0</v>
      </c>
      <c r="F10" s="167">
        <v>0</v>
      </c>
      <c r="G10" s="167">
        <v>1831032.46</v>
      </c>
      <c r="H10" s="167">
        <v>605335.99</v>
      </c>
      <c r="I10" s="167">
        <v>32456.47</v>
      </c>
      <c r="J10" s="167">
        <v>852428</v>
      </c>
      <c r="K10" s="167">
        <v>182437</v>
      </c>
      <c r="L10" s="167">
        <v>121940</v>
      </c>
      <c r="M10" s="167">
        <v>12675</v>
      </c>
      <c r="N10" s="167">
        <v>19080</v>
      </c>
      <c r="O10" s="167">
        <v>0</v>
      </c>
      <c r="P10" s="167">
        <v>4680</v>
      </c>
      <c r="Q10" s="167">
        <v>0</v>
      </c>
    </row>
    <row r="11" spans="1:17" ht="15.75" customHeight="1" x14ac:dyDescent="0.4">
      <c r="A11" s="399" t="s">
        <v>87</v>
      </c>
      <c r="B11" s="374"/>
      <c r="C11" s="167">
        <v>2171810</v>
      </c>
      <c r="D11" s="167">
        <v>1704114.4</v>
      </c>
      <c r="E11" s="167">
        <v>0</v>
      </c>
      <c r="F11" s="167">
        <v>0</v>
      </c>
      <c r="G11" s="167">
        <v>1704114.4</v>
      </c>
      <c r="H11" s="167">
        <v>367470.51</v>
      </c>
      <c r="I11" s="167">
        <v>0</v>
      </c>
      <c r="J11" s="167">
        <v>1246586.8799999999</v>
      </c>
      <c r="K11" s="167">
        <v>6862.13</v>
      </c>
      <c r="L11" s="167">
        <v>83194.880000000005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</row>
    <row r="12" spans="1:17" ht="15.75" customHeight="1" x14ac:dyDescent="0.4">
      <c r="A12" s="399" t="s">
        <v>88</v>
      </c>
      <c r="B12" s="374"/>
      <c r="C12" s="167">
        <v>313000</v>
      </c>
      <c r="D12" s="167">
        <v>236450.92</v>
      </c>
      <c r="E12" s="167">
        <v>0</v>
      </c>
      <c r="F12" s="167">
        <v>0</v>
      </c>
      <c r="G12" s="167">
        <v>236450.92</v>
      </c>
      <c r="H12" s="167">
        <v>216155.51999999999</v>
      </c>
      <c r="I12" s="167">
        <v>0</v>
      </c>
      <c r="J12" s="167">
        <v>20295.400000000001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</row>
    <row r="13" spans="1:17" ht="15.75" customHeight="1" x14ac:dyDescent="0.4">
      <c r="A13" s="399" t="s">
        <v>90</v>
      </c>
      <c r="B13" s="374"/>
      <c r="C13" s="167">
        <v>265500</v>
      </c>
      <c r="D13" s="167">
        <v>265500</v>
      </c>
      <c r="E13" s="167">
        <v>0</v>
      </c>
      <c r="F13" s="167">
        <v>0</v>
      </c>
      <c r="G13" s="167">
        <v>265500</v>
      </c>
      <c r="H13" s="167">
        <v>168500</v>
      </c>
      <c r="I13" s="167">
        <v>97000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</row>
    <row r="14" spans="1:17" ht="15.75" customHeight="1" x14ac:dyDescent="0.4">
      <c r="A14" s="399" t="s">
        <v>91</v>
      </c>
      <c r="B14" s="374"/>
      <c r="C14" s="167">
        <v>4316000</v>
      </c>
      <c r="D14" s="167">
        <v>4277000</v>
      </c>
      <c r="E14" s="167">
        <v>6871992</v>
      </c>
      <c r="F14" s="167">
        <v>2341000</v>
      </c>
      <c r="G14" s="167">
        <v>13489992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13489992</v>
      </c>
      <c r="P14" s="167">
        <v>0</v>
      </c>
      <c r="Q14" s="167">
        <v>0</v>
      </c>
    </row>
    <row r="15" spans="1:17" ht="15.75" customHeight="1" x14ac:dyDescent="0.4">
      <c r="A15" s="399" t="s">
        <v>93</v>
      </c>
      <c r="B15" s="374"/>
      <c r="C15" s="167">
        <v>20000</v>
      </c>
      <c r="D15" s="167">
        <v>18000</v>
      </c>
      <c r="E15" s="167">
        <v>0</v>
      </c>
      <c r="F15" s="167">
        <v>0</v>
      </c>
      <c r="G15" s="167">
        <v>18000</v>
      </c>
      <c r="H15" s="167">
        <v>18000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</row>
    <row r="16" spans="1:17" ht="15.75" customHeight="1" x14ac:dyDescent="0.4">
      <c r="A16" s="399" t="s">
        <v>95</v>
      </c>
      <c r="B16" s="374"/>
      <c r="C16" s="167">
        <v>2389240</v>
      </c>
      <c r="D16" s="167">
        <v>2109240</v>
      </c>
      <c r="E16" s="167">
        <v>0</v>
      </c>
      <c r="F16" s="167">
        <v>0</v>
      </c>
      <c r="G16" s="167">
        <v>2109240</v>
      </c>
      <c r="H16" s="167">
        <v>22240</v>
      </c>
      <c r="I16" s="167">
        <v>0</v>
      </c>
      <c r="J16" s="167">
        <v>2087000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</row>
    <row r="17" spans="1:17" ht="15.75" customHeight="1" thickBot="1" x14ac:dyDescent="0.45">
      <c r="A17" s="388" t="s">
        <v>102</v>
      </c>
      <c r="B17" s="389"/>
      <c r="C17" s="168">
        <v>44013300</v>
      </c>
      <c r="D17" s="168">
        <v>35731487.780000001</v>
      </c>
      <c r="E17" s="168">
        <v>6871992</v>
      </c>
      <c r="F17" s="168">
        <v>2341000</v>
      </c>
      <c r="G17" s="168">
        <v>44944479.780000001</v>
      </c>
      <c r="H17" s="168">
        <v>11547893.02</v>
      </c>
      <c r="I17" s="168">
        <v>129456.47</v>
      </c>
      <c r="J17" s="168">
        <v>6199083.2800000003</v>
      </c>
      <c r="K17" s="168">
        <v>189299.13</v>
      </c>
      <c r="L17" s="168">
        <v>1007004.88</v>
      </c>
      <c r="M17" s="168">
        <v>12675</v>
      </c>
      <c r="N17" s="168">
        <v>19080</v>
      </c>
      <c r="O17" s="168">
        <v>13489992</v>
      </c>
      <c r="P17" s="168">
        <v>4680</v>
      </c>
      <c r="Q17" s="168">
        <v>12345316</v>
      </c>
    </row>
    <row r="18" spans="1:17" ht="18" thickTop="1" x14ac:dyDescent="0.4">
      <c r="A18" s="393" t="s">
        <v>103</v>
      </c>
      <c r="B18" s="394"/>
      <c r="C18" s="206" t="s">
        <v>50</v>
      </c>
      <c r="D18" s="206" t="s">
        <v>50</v>
      </c>
      <c r="E18" s="206" t="s">
        <v>50</v>
      </c>
      <c r="F18" s="207" t="s">
        <v>50</v>
      </c>
      <c r="G18" s="206" t="s">
        <v>50</v>
      </c>
      <c r="H18" s="207" t="s">
        <v>50</v>
      </c>
      <c r="I18" s="206" t="s">
        <v>50</v>
      </c>
      <c r="J18" s="206" t="s">
        <v>50</v>
      </c>
      <c r="K18" s="207" t="s">
        <v>50</v>
      </c>
      <c r="L18" s="207" t="s">
        <v>50</v>
      </c>
      <c r="M18" s="207" t="s">
        <v>50</v>
      </c>
      <c r="N18" s="207" t="s">
        <v>50</v>
      </c>
      <c r="O18" s="207" t="s">
        <v>50</v>
      </c>
      <c r="P18" s="207" t="s">
        <v>50</v>
      </c>
      <c r="Q18" s="207" t="s">
        <v>50</v>
      </c>
    </row>
    <row r="19" spans="1:17" x14ac:dyDescent="0.4">
      <c r="A19" s="399" t="s">
        <v>104</v>
      </c>
      <c r="B19" s="374"/>
      <c r="C19" s="167">
        <v>126500</v>
      </c>
      <c r="D19" s="167">
        <v>122290.6</v>
      </c>
      <c r="E19" s="167">
        <v>0</v>
      </c>
      <c r="F19" s="167">
        <v>0</v>
      </c>
      <c r="G19" s="167">
        <v>122290.6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</row>
    <row r="20" spans="1:17" ht="25.5" customHeight="1" x14ac:dyDescent="0.4">
      <c r="A20" s="399" t="s">
        <v>305</v>
      </c>
      <c r="B20" s="374"/>
      <c r="C20" s="167">
        <v>227200</v>
      </c>
      <c r="D20" s="167">
        <v>376557.97</v>
      </c>
      <c r="E20" s="167">
        <v>0</v>
      </c>
      <c r="F20" s="167">
        <v>0</v>
      </c>
      <c r="G20" s="167">
        <v>376557.97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</row>
    <row r="21" spans="1:17" ht="17.25" customHeight="1" x14ac:dyDescent="0.4">
      <c r="A21" s="399" t="s">
        <v>306</v>
      </c>
      <c r="B21" s="374"/>
      <c r="C21" s="167">
        <v>187000</v>
      </c>
      <c r="D21" s="167">
        <v>241259.82</v>
      </c>
      <c r="E21" s="167">
        <v>0</v>
      </c>
      <c r="F21" s="167">
        <v>0</v>
      </c>
      <c r="G21" s="167">
        <v>241259.82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</row>
    <row r="22" spans="1:17" ht="17.25" customHeight="1" x14ac:dyDescent="0.4">
      <c r="A22" s="399" t="s">
        <v>105</v>
      </c>
      <c r="B22" s="374"/>
      <c r="C22" s="167">
        <v>27900</v>
      </c>
      <c r="D22" s="167">
        <v>34000</v>
      </c>
      <c r="E22" s="167">
        <v>0</v>
      </c>
      <c r="F22" s="167">
        <v>0</v>
      </c>
      <c r="G22" s="167">
        <v>34000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</row>
    <row r="23" spans="1:17" ht="17.25" customHeight="1" x14ac:dyDescent="0.4">
      <c r="A23" s="399" t="s">
        <v>106</v>
      </c>
      <c r="B23" s="374"/>
      <c r="C23" s="167">
        <v>500</v>
      </c>
      <c r="D23" s="167">
        <v>85</v>
      </c>
      <c r="E23" s="167">
        <v>0</v>
      </c>
      <c r="F23" s="167">
        <v>0</v>
      </c>
      <c r="G23" s="167">
        <v>85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</row>
    <row r="24" spans="1:17" ht="17.25" customHeight="1" x14ac:dyDescent="0.4">
      <c r="A24" s="399" t="s">
        <v>107</v>
      </c>
      <c r="B24" s="374"/>
      <c r="C24" s="167">
        <v>17447000</v>
      </c>
      <c r="D24" s="167">
        <v>19122656.719999999</v>
      </c>
      <c r="E24" s="167">
        <v>0</v>
      </c>
      <c r="F24" s="167">
        <v>0</v>
      </c>
      <c r="G24" s="167">
        <v>19122656.719999999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</row>
    <row r="25" spans="1:17" ht="17.25" customHeight="1" x14ac:dyDescent="0.4">
      <c r="A25" s="399" t="s">
        <v>108</v>
      </c>
      <c r="B25" s="374"/>
      <c r="C25" s="167">
        <v>25997200</v>
      </c>
      <c r="D25" s="167">
        <v>20367986</v>
      </c>
      <c r="E25" s="167">
        <v>0</v>
      </c>
      <c r="F25" s="167">
        <v>0</v>
      </c>
      <c r="G25" s="167">
        <v>20367986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</row>
    <row r="26" spans="1:17" ht="25.5" customHeight="1" x14ac:dyDescent="0.4">
      <c r="A26" s="399" t="s">
        <v>54</v>
      </c>
      <c r="B26" s="374"/>
      <c r="C26" s="167">
        <v>0</v>
      </c>
      <c r="D26" s="167">
        <v>0</v>
      </c>
      <c r="E26" s="167">
        <v>6871992</v>
      </c>
      <c r="F26" s="167">
        <v>0</v>
      </c>
      <c r="G26" s="167">
        <v>6871992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</row>
    <row r="27" spans="1:17" ht="19.5" customHeight="1" thickBot="1" x14ac:dyDescent="0.45">
      <c r="A27" s="388" t="s">
        <v>109</v>
      </c>
      <c r="B27" s="389"/>
      <c r="C27" s="168">
        <v>44013300</v>
      </c>
      <c r="D27" s="168">
        <f>SUM(D19:D26)</f>
        <v>40264836.109999999</v>
      </c>
      <c r="E27" s="168">
        <v>6871992</v>
      </c>
      <c r="F27" s="168">
        <v>0</v>
      </c>
      <c r="G27" s="168">
        <f>SUM(G19:G26)</f>
        <v>47136828.109999999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</row>
    <row r="28" spans="1:17" ht="18.75" thickTop="1" thickBot="1" x14ac:dyDescent="0.45">
      <c r="A28" s="385" t="s">
        <v>315</v>
      </c>
      <c r="B28" s="385"/>
      <c r="C28" s="385"/>
      <c r="D28" s="385"/>
      <c r="E28" s="385"/>
      <c r="F28" s="386"/>
      <c r="G28" s="208">
        <f>SUM(G27-G17)</f>
        <v>2192348.3299999982</v>
      </c>
      <c r="H28" s="183" t="s">
        <v>50</v>
      </c>
      <c r="I28" s="182" t="s">
        <v>50</v>
      </c>
      <c r="J28" s="182" t="s">
        <v>50</v>
      </c>
      <c r="K28" s="182" t="s">
        <v>50</v>
      </c>
      <c r="L28" s="182" t="s">
        <v>50</v>
      </c>
      <c r="M28" s="182" t="s">
        <v>50</v>
      </c>
      <c r="N28" s="182" t="s">
        <v>50</v>
      </c>
      <c r="O28" s="182" t="s">
        <v>50</v>
      </c>
      <c r="P28" s="182" t="s">
        <v>50</v>
      </c>
      <c r="Q28" s="182" t="s">
        <v>50</v>
      </c>
    </row>
    <row r="29" spans="1:17" ht="18" thickTop="1" x14ac:dyDescent="0.4"/>
  </sheetData>
  <mergeCells count="28">
    <mergeCell ref="A4:B4"/>
    <mergeCell ref="A1:O1"/>
    <mergeCell ref="A2:O2"/>
    <mergeCell ref="A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F28"/>
    <mergeCell ref="A21:B21"/>
    <mergeCell ref="A22:B22"/>
    <mergeCell ref="A23:B23"/>
    <mergeCell ref="A24:B24"/>
    <mergeCell ref="A25:B25"/>
  </mergeCells>
  <pageMargins left="0.31496062992125984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4" workbookViewId="0">
      <selection activeCell="C48" sqref="C48"/>
    </sheetView>
  </sheetViews>
  <sheetFormatPr defaultColWidth="9.125" defaultRowHeight="15" x14ac:dyDescent="0.2"/>
  <cols>
    <col min="1" max="1" width="35.125" style="428" customWidth="1"/>
    <col min="2" max="2" width="14" style="428" customWidth="1"/>
    <col min="3" max="4" width="17.75" style="428" customWidth="1"/>
    <col min="5" max="16384" width="9.125" style="428"/>
  </cols>
  <sheetData>
    <row r="1" spans="1:4" ht="18.75" x14ac:dyDescent="0.45">
      <c r="A1" s="427" t="s">
        <v>250</v>
      </c>
      <c r="B1" s="427"/>
      <c r="C1" s="427"/>
      <c r="D1" s="427"/>
    </row>
    <row r="2" spans="1:4" ht="18.75" x14ac:dyDescent="0.45">
      <c r="A2" s="427" t="s">
        <v>352</v>
      </c>
      <c r="B2" s="427"/>
      <c r="C2" s="427"/>
      <c r="D2" s="427"/>
    </row>
    <row r="3" spans="1:4" ht="18.75" x14ac:dyDescent="0.45">
      <c r="A3" s="427" t="s">
        <v>368</v>
      </c>
      <c r="B3" s="427"/>
      <c r="C3" s="427"/>
      <c r="D3" s="427"/>
    </row>
    <row r="4" spans="1:4" ht="18.75" x14ac:dyDescent="0.45">
      <c r="A4" s="429" t="s">
        <v>323</v>
      </c>
      <c r="B4" s="430" t="s">
        <v>324</v>
      </c>
      <c r="C4" s="431" t="s">
        <v>353</v>
      </c>
      <c r="D4" s="431" t="s">
        <v>326</v>
      </c>
    </row>
    <row r="5" spans="1:4" ht="18.75" x14ac:dyDescent="0.45">
      <c r="A5" s="432" t="s">
        <v>327</v>
      </c>
      <c r="B5" s="433" t="s">
        <v>328</v>
      </c>
      <c r="C5" s="434">
        <v>3376035.82</v>
      </c>
      <c r="D5" s="434"/>
    </row>
    <row r="6" spans="1:4" ht="18.75" x14ac:dyDescent="0.45">
      <c r="A6" s="435" t="s">
        <v>329</v>
      </c>
      <c r="B6" s="436" t="s">
        <v>328</v>
      </c>
      <c r="C6" s="437">
        <v>1791630.89</v>
      </c>
      <c r="D6" s="437"/>
    </row>
    <row r="7" spans="1:4" ht="18.75" x14ac:dyDescent="0.45">
      <c r="A7" s="435" t="s">
        <v>330</v>
      </c>
      <c r="B7" s="436" t="s">
        <v>331</v>
      </c>
      <c r="C7" s="437">
        <v>4440059.88</v>
      </c>
      <c r="D7" s="437"/>
    </row>
    <row r="8" spans="1:4" ht="18.75" x14ac:dyDescent="0.45">
      <c r="A8" s="438" t="s">
        <v>332</v>
      </c>
      <c r="B8" s="436" t="s">
        <v>328</v>
      </c>
      <c r="C8" s="437">
        <v>2236484.9500000002</v>
      </c>
      <c r="D8" s="437"/>
    </row>
    <row r="9" spans="1:4" ht="18.75" x14ac:dyDescent="0.45">
      <c r="A9" s="435" t="s">
        <v>333</v>
      </c>
      <c r="B9" s="436" t="s">
        <v>328</v>
      </c>
      <c r="C9" s="437">
        <v>24147080.780000001</v>
      </c>
      <c r="D9" s="437"/>
    </row>
    <row r="10" spans="1:4" ht="18.75" x14ac:dyDescent="0.45">
      <c r="A10" s="435" t="s">
        <v>61</v>
      </c>
      <c r="B10" s="436" t="s">
        <v>334</v>
      </c>
      <c r="C10" s="437">
        <v>13310</v>
      </c>
      <c r="D10" s="437"/>
    </row>
    <row r="11" spans="1:4" ht="18.75" x14ac:dyDescent="0.45">
      <c r="A11" s="435" t="s">
        <v>62</v>
      </c>
      <c r="B11" s="436" t="s">
        <v>335</v>
      </c>
      <c r="C11" s="437">
        <v>4013</v>
      </c>
      <c r="D11" s="437"/>
    </row>
    <row r="12" spans="1:4" ht="18.75" x14ac:dyDescent="0.45">
      <c r="A12" s="435" t="s">
        <v>63</v>
      </c>
      <c r="B12" s="436" t="s">
        <v>336</v>
      </c>
      <c r="C12" s="437">
        <v>3132</v>
      </c>
      <c r="D12" s="437"/>
    </row>
    <row r="13" spans="1:4" ht="18.75" x14ac:dyDescent="0.45">
      <c r="A13" s="435" t="s">
        <v>4</v>
      </c>
      <c r="B13" s="436" t="s">
        <v>337</v>
      </c>
      <c r="C13" s="437">
        <v>6871992</v>
      </c>
      <c r="D13" s="437"/>
    </row>
    <row r="14" spans="1:4" ht="18.75" x14ac:dyDescent="0.45">
      <c r="A14" s="435" t="s">
        <v>6</v>
      </c>
      <c r="B14" s="436" t="s">
        <v>338</v>
      </c>
      <c r="C14" s="437">
        <v>5100</v>
      </c>
      <c r="D14" s="437"/>
    </row>
    <row r="15" spans="1:4" ht="18.75" x14ac:dyDescent="0.45">
      <c r="A15" s="438" t="s">
        <v>354</v>
      </c>
      <c r="B15" s="439"/>
      <c r="C15" s="440"/>
      <c r="D15" s="437">
        <v>47136828.109999999</v>
      </c>
    </row>
    <row r="16" spans="1:4" ht="18.75" x14ac:dyDescent="0.45">
      <c r="A16" s="438" t="s">
        <v>13</v>
      </c>
      <c r="B16" s="441">
        <v>21010000</v>
      </c>
      <c r="C16" s="440"/>
      <c r="D16" s="442">
        <v>12413764.880000001</v>
      </c>
    </row>
    <row r="17" spans="1:4" ht="18.75" x14ac:dyDescent="0.45">
      <c r="A17" s="443" t="s">
        <v>341</v>
      </c>
      <c r="B17" s="441">
        <v>21040001</v>
      </c>
      <c r="C17" s="440"/>
      <c r="D17" s="437">
        <v>18812.080000000002</v>
      </c>
    </row>
    <row r="18" spans="1:4" ht="18.75" x14ac:dyDescent="0.45">
      <c r="A18" s="443" t="s">
        <v>342</v>
      </c>
      <c r="B18" s="441">
        <v>21040004</v>
      </c>
      <c r="C18" s="440"/>
      <c r="D18" s="442">
        <v>24076.639999999999</v>
      </c>
    </row>
    <row r="19" spans="1:4" ht="18.75" x14ac:dyDescent="0.45">
      <c r="A19" s="443" t="s">
        <v>343</v>
      </c>
      <c r="B19" s="441">
        <v>21040005</v>
      </c>
      <c r="C19" s="440"/>
      <c r="D19" s="442">
        <v>21905.23</v>
      </c>
    </row>
    <row r="20" spans="1:4" ht="18.75" x14ac:dyDescent="0.45">
      <c r="A20" s="443" t="s">
        <v>344</v>
      </c>
      <c r="B20" s="441">
        <v>21040008</v>
      </c>
      <c r="C20" s="440"/>
      <c r="D20" s="442">
        <v>93725</v>
      </c>
    </row>
    <row r="21" spans="1:4" ht="18.75" x14ac:dyDescent="0.45">
      <c r="A21" s="443" t="s">
        <v>345</v>
      </c>
      <c r="B21" s="441">
        <v>21040013</v>
      </c>
      <c r="C21" s="440"/>
      <c r="D21" s="442">
        <v>10057</v>
      </c>
    </row>
    <row r="22" spans="1:4" ht="18.75" x14ac:dyDescent="0.45">
      <c r="A22" s="443" t="s">
        <v>346</v>
      </c>
      <c r="B22" s="441">
        <v>21040014</v>
      </c>
      <c r="C22" s="440"/>
      <c r="D22" s="437">
        <v>639988</v>
      </c>
    </row>
    <row r="23" spans="1:4" ht="18.75" x14ac:dyDescent="0.45">
      <c r="A23" s="443" t="s">
        <v>347</v>
      </c>
      <c r="B23" s="441">
        <v>21040016</v>
      </c>
      <c r="C23" s="440"/>
      <c r="D23" s="437">
        <v>1791630.89</v>
      </c>
    </row>
    <row r="24" spans="1:4" ht="18.75" x14ac:dyDescent="0.45">
      <c r="A24" s="443" t="s">
        <v>348</v>
      </c>
      <c r="B24" s="441">
        <v>21040099</v>
      </c>
      <c r="C24" s="440"/>
      <c r="D24" s="442">
        <v>4796.5</v>
      </c>
    </row>
    <row r="25" spans="1:4" ht="18.75" x14ac:dyDescent="0.45">
      <c r="A25" s="443" t="s">
        <v>16</v>
      </c>
      <c r="B25" s="436" t="s">
        <v>355</v>
      </c>
      <c r="C25" s="442"/>
      <c r="D25" s="442">
        <v>9902090.4600000009</v>
      </c>
    </row>
    <row r="26" spans="1:4" ht="18.75" x14ac:dyDescent="0.45">
      <c r="A26" s="443" t="s">
        <v>17</v>
      </c>
      <c r="B26" s="436" t="s">
        <v>356</v>
      </c>
      <c r="C26" s="442"/>
      <c r="D26" s="442">
        <v>13434644.310000001</v>
      </c>
    </row>
    <row r="27" spans="1:4" ht="18.75" x14ac:dyDescent="0.45">
      <c r="A27" s="443" t="s">
        <v>82</v>
      </c>
      <c r="B27" s="436" t="s">
        <v>357</v>
      </c>
      <c r="C27" s="442">
        <v>12345316</v>
      </c>
      <c r="D27" s="442"/>
    </row>
    <row r="28" spans="1:4" ht="18.75" x14ac:dyDescent="0.45">
      <c r="A28" s="443" t="s">
        <v>124</v>
      </c>
      <c r="B28" s="436" t="s">
        <v>358</v>
      </c>
      <c r="C28" s="442">
        <v>3348720</v>
      </c>
      <c r="D28" s="442"/>
    </row>
    <row r="29" spans="1:4" ht="18.75" x14ac:dyDescent="0.45">
      <c r="A29" s="443" t="s">
        <v>125</v>
      </c>
      <c r="B29" s="436" t="s">
        <v>359</v>
      </c>
      <c r="C29" s="442">
        <v>8585879</v>
      </c>
      <c r="D29" s="442"/>
    </row>
    <row r="30" spans="1:4" ht="18.75" x14ac:dyDescent="0.45">
      <c r="A30" s="443" t="s">
        <v>85</v>
      </c>
      <c r="B30" s="436" t="s">
        <v>360</v>
      </c>
      <c r="C30" s="442">
        <v>1010235</v>
      </c>
      <c r="D30" s="442"/>
    </row>
    <row r="31" spans="1:4" ht="18.75" x14ac:dyDescent="0.45">
      <c r="A31" s="443" t="s">
        <v>86</v>
      </c>
      <c r="B31" s="436" t="s">
        <v>361</v>
      </c>
      <c r="C31" s="442">
        <v>1831032.46</v>
      </c>
      <c r="D31" s="442"/>
    </row>
    <row r="32" spans="1:4" ht="18.75" x14ac:dyDescent="0.45">
      <c r="A32" s="443" t="s">
        <v>87</v>
      </c>
      <c r="B32" s="436" t="s">
        <v>362</v>
      </c>
      <c r="C32" s="442">
        <v>1704114.4</v>
      </c>
      <c r="D32" s="442"/>
    </row>
    <row r="33" spans="1:4" ht="18.75" x14ac:dyDescent="0.45">
      <c r="A33" s="443" t="s">
        <v>88</v>
      </c>
      <c r="B33" s="436" t="s">
        <v>363</v>
      </c>
      <c r="C33" s="442">
        <v>236450.92</v>
      </c>
      <c r="D33" s="442"/>
    </row>
    <row r="34" spans="1:4" ht="18.75" x14ac:dyDescent="0.45">
      <c r="A34" s="443" t="s">
        <v>90</v>
      </c>
      <c r="B34" s="436" t="s">
        <v>364</v>
      </c>
      <c r="C34" s="442">
        <v>265500</v>
      </c>
      <c r="D34" s="442"/>
    </row>
    <row r="35" spans="1:4" ht="18.75" x14ac:dyDescent="0.45">
      <c r="A35" s="443" t="s">
        <v>91</v>
      </c>
      <c r="B35" s="436" t="s">
        <v>365</v>
      </c>
      <c r="C35" s="442">
        <v>11148992</v>
      </c>
      <c r="D35" s="442"/>
    </row>
    <row r="36" spans="1:4" ht="18.75" x14ac:dyDescent="0.45">
      <c r="A36" s="443" t="s">
        <v>93</v>
      </c>
      <c r="B36" s="436" t="s">
        <v>366</v>
      </c>
      <c r="C36" s="442">
        <v>18000</v>
      </c>
      <c r="D36" s="442"/>
    </row>
    <row r="37" spans="1:4" ht="18.75" x14ac:dyDescent="0.45">
      <c r="A37" s="444" t="s">
        <v>95</v>
      </c>
      <c r="B37" s="445" t="s">
        <v>367</v>
      </c>
      <c r="C37" s="446">
        <v>2109240</v>
      </c>
      <c r="D37" s="446"/>
    </row>
    <row r="38" spans="1:4" ht="19.5" thickBot="1" x14ac:dyDescent="0.5">
      <c r="A38" s="447" t="s">
        <v>49</v>
      </c>
      <c r="B38" s="448"/>
      <c r="C38" s="449">
        <f>SUM(C5:C37)</f>
        <v>85492319.099999994</v>
      </c>
      <c r="D38" s="449">
        <f>SUM(D5:D37)</f>
        <v>85492319.099999994</v>
      </c>
    </row>
    <row r="39" spans="1:4" ht="18.75" thickTop="1" x14ac:dyDescent="0.4">
      <c r="A39" s="450"/>
      <c r="B39" s="450"/>
      <c r="C39" s="451"/>
      <c r="D39" s="451"/>
    </row>
    <row r="40" spans="1:4" ht="27.75" customHeight="1" x14ac:dyDescent="0.4">
      <c r="A40" s="452"/>
      <c r="B40" s="452"/>
      <c r="C40" s="452"/>
      <c r="D40" s="452"/>
    </row>
    <row r="41" spans="1:4" ht="18" x14ac:dyDescent="0.4">
      <c r="A41" s="453"/>
      <c r="B41" s="453"/>
      <c r="C41" s="453"/>
      <c r="D41" s="453"/>
    </row>
    <row r="42" spans="1:4" ht="18" x14ac:dyDescent="0.4">
      <c r="A42" s="454"/>
      <c r="B42" s="454"/>
      <c r="C42" s="454"/>
      <c r="D42" s="454"/>
    </row>
    <row r="43" spans="1:4" ht="18" x14ac:dyDescent="0.4">
      <c r="A43" s="454"/>
      <c r="B43" s="454"/>
      <c r="C43" s="454"/>
      <c r="D43" s="454"/>
    </row>
  </sheetData>
  <mergeCells count="6">
    <mergeCell ref="A41:D41"/>
    <mergeCell ref="A1:D1"/>
    <mergeCell ref="A2:D2"/>
    <mergeCell ref="A3:D3"/>
    <mergeCell ref="A38:B38"/>
    <mergeCell ref="A40:D40"/>
  </mergeCells>
  <pageMargins left="0.511811023622047" right="0.31496062992126" top="0.15748031496063" bottom="0.15748031496063" header="0.31496062992126" footer="0.31496062992126"/>
  <pageSetup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49" workbookViewId="0">
      <selection activeCell="H76" sqref="H76"/>
    </sheetView>
  </sheetViews>
  <sheetFormatPr defaultColWidth="9.125" defaultRowHeight="21.75" x14ac:dyDescent="0.5"/>
  <cols>
    <col min="1" max="1" width="7" style="45" customWidth="1"/>
    <col min="2" max="2" width="37.75" style="45" customWidth="1"/>
    <col min="3" max="3" width="7.75" style="45" customWidth="1"/>
    <col min="4" max="4" width="19.25" style="45" customWidth="1"/>
    <col min="5" max="5" width="17.75" style="45" customWidth="1"/>
    <col min="6" max="16384" width="9.125" style="45"/>
  </cols>
  <sheetData>
    <row r="1" spans="1:5" x14ac:dyDescent="0.5">
      <c r="A1" s="414" t="s">
        <v>250</v>
      </c>
      <c r="B1" s="414"/>
      <c r="C1" s="414"/>
      <c r="D1" s="414"/>
      <c r="E1" s="414"/>
    </row>
    <row r="2" spans="1:5" x14ac:dyDescent="0.5">
      <c r="A2" s="415" t="s">
        <v>369</v>
      </c>
      <c r="B2" s="415"/>
      <c r="C2" s="415"/>
      <c r="D2" s="415"/>
      <c r="E2" s="415"/>
    </row>
    <row r="3" spans="1:5" x14ac:dyDescent="0.5">
      <c r="A3" s="416" t="s">
        <v>370</v>
      </c>
      <c r="B3" s="416"/>
      <c r="C3" s="416"/>
      <c r="D3" s="416"/>
      <c r="E3" s="417"/>
    </row>
    <row r="4" spans="1:5" x14ac:dyDescent="0.5">
      <c r="A4" s="418"/>
      <c r="B4" s="419"/>
      <c r="C4" s="260" t="s">
        <v>324</v>
      </c>
      <c r="D4" s="261" t="s">
        <v>81</v>
      </c>
      <c r="E4" s="262" t="s">
        <v>371</v>
      </c>
    </row>
    <row r="5" spans="1:5" ht="22.5" thickBot="1" x14ac:dyDescent="0.55000000000000004">
      <c r="A5" s="420" t="s">
        <v>372</v>
      </c>
      <c r="B5" s="420"/>
      <c r="C5" s="263" t="s">
        <v>373</v>
      </c>
      <c r="D5" s="264">
        <f>SUM(D10,D24,D28,D31,D38,D42)</f>
        <v>569100</v>
      </c>
      <c r="E5" s="264">
        <f>SUM(E10,E24,E28,E31,E38,E42)</f>
        <v>774193.3899999999</v>
      </c>
    </row>
    <row r="6" spans="1:5" x14ac:dyDescent="0.5">
      <c r="A6" s="421" t="s">
        <v>374</v>
      </c>
      <c r="B6" s="421"/>
      <c r="C6" s="265" t="s">
        <v>375</v>
      </c>
      <c r="D6" s="266"/>
      <c r="E6" s="266"/>
    </row>
    <row r="7" spans="1:5" x14ac:dyDescent="0.5">
      <c r="A7" s="267" t="s">
        <v>376</v>
      </c>
      <c r="B7" s="268" t="s">
        <v>377</v>
      </c>
      <c r="C7" s="269" t="s">
        <v>378</v>
      </c>
      <c r="D7" s="266">
        <v>58000</v>
      </c>
      <c r="E7" s="266">
        <v>49895.43</v>
      </c>
    </row>
    <row r="8" spans="1:5" x14ac:dyDescent="0.5">
      <c r="A8" s="267" t="s">
        <v>379</v>
      </c>
      <c r="B8" s="268" t="s">
        <v>380</v>
      </c>
      <c r="C8" s="269" t="s">
        <v>381</v>
      </c>
      <c r="D8" s="266">
        <v>64500</v>
      </c>
      <c r="E8" s="266">
        <v>67299.17</v>
      </c>
    </row>
    <row r="9" spans="1:5" x14ac:dyDescent="0.5">
      <c r="A9" s="267" t="s">
        <v>382</v>
      </c>
      <c r="B9" s="268" t="s">
        <v>383</v>
      </c>
      <c r="C9" s="269" t="s">
        <v>384</v>
      </c>
      <c r="D9" s="266">
        <v>4000</v>
      </c>
      <c r="E9" s="266">
        <v>5096</v>
      </c>
    </row>
    <row r="10" spans="1:5" x14ac:dyDescent="0.5">
      <c r="A10" s="404" t="s">
        <v>49</v>
      </c>
      <c r="B10" s="405"/>
      <c r="C10" s="265"/>
      <c r="D10" s="270">
        <f>SUM(D7:D9)</f>
        <v>126500</v>
      </c>
      <c r="E10" s="271">
        <f>SUM(E7:E9)</f>
        <v>122290.6</v>
      </c>
    </row>
    <row r="11" spans="1:5" x14ac:dyDescent="0.5">
      <c r="A11" s="402" t="s">
        <v>385</v>
      </c>
      <c r="B11" s="403"/>
      <c r="C11" s="265" t="s">
        <v>386</v>
      </c>
      <c r="D11" s="266"/>
      <c r="E11" s="266"/>
    </row>
    <row r="12" spans="1:5" x14ac:dyDescent="0.5">
      <c r="A12" s="267" t="s">
        <v>376</v>
      </c>
      <c r="B12" s="268" t="s">
        <v>387</v>
      </c>
      <c r="C12" s="269" t="s">
        <v>388</v>
      </c>
      <c r="D12" s="266">
        <v>2000</v>
      </c>
      <c r="E12" s="266">
        <v>1585.97</v>
      </c>
    </row>
    <row r="13" spans="1:5" x14ac:dyDescent="0.5">
      <c r="A13" s="267" t="s">
        <v>379</v>
      </c>
      <c r="B13" s="268" t="s">
        <v>389</v>
      </c>
      <c r="C13" s="269" t="s">
        <v>390</v>
      </c>
      <c r="D13" s="266">
        <v>600</v>
      </c>
      <c r="E13" s="266">
        <v>600</v>
      </c>
    </row>
    <row r="14" spans="1:5" x14ac:dyDescent="0.5">
      <c r="A14" s="267" t="s">
        <v>382</v>
      </c>
      <c r="B14" s="268" t="s">
        <v>391</v>
      </c>
      <c r="C14" s="269" t="s">
        <v>392</v>
      </c>
      <c r="D14" s="266">
        <v>4200</v>
      </c>
      <c r="E14" s="266">
        <v>14700</v>
      </c>
    </row>
    <row r="15" spans="1:5" x14ac:dyDescent="0.5">
      <c r="A15" s="267" t="s">
        <v>393</v>
      </c>
      <c r="B15" s="268" t="s">
        <v>394</v>
      </c>
      <c r="C15" s="269" t="s">
        <v>395</v>
      </c>
      <c r="D15" s="266">
        <v>192000</v>
      </c>
      <c r="E15" s="266">
        <v>297222</v>
      </c>
    </row>
    <row r="16" spans="1:5" x14ac:dyDescent="0.5">
      <c r="A16" s="267" t="s">
        <v>396</v>
      </c>
      <c r="B16" s="268" t="s">
        <v>397</v>
      </c>
      <c r="C16" s="269" t="s">
        <v>398</v>
      </c>
      <c r="D16" s="266">
        <v>0</v>
      </c>
      <c r="E16" s="266"/>
    </row>
    <row r="17" spans="1:5" x14ac:dyDescent="0.5">
      <c r="A17" s="267" t="s">
        <v>399</v>
      </c>
      <c r="B17" s="268" t="s">
        <v>400</v>
      </c>
      <c r="C17" s="269" t="s">
        <v>401</v>
      </c>
      <c r="D17" s="266">
        <v>10000</v>
      </c>
      <c r="E17" s="266">
        <v>5000</v>
      </c>
    </row>
    <row r="18" spans="1:5" x14ac:dyDescent="0.5">
      <c r="A18" s="267" t="s">
        <v>402</v>
      </c>
      <c r="B18" s="268" t="s">
        <v>403</v>
      </c>
      <c r="C18" s="269" t="s">
        <v>404</v>
      </c>
      <c r="D18" s="266">
        <v>17400</v>
      </c>
      <c r="E18" s="266">
        <v>56590</v>
      </c>
    </row>
    <row r="19" spans="1:5" x14ac:dyDescent="0.5">
      <c r="A19" s="267"/>
      <c r="B19" s="268" t="s">
        <v>405</v>
      </c>
      <c r="C19" s="269"/>
      <c r="D19" s="266"/>
      <c r="E19" s="266"/>
    </row>
    <row r="20" spans="1:5" x14ac:dyDescent="0.5">
      <c r="A20" s="267" t="s">
        <v>406</v>
      </c>
      <c r="B20" s="268" t="s">
        <v>407</v>
      </c>
      <c r="C20" s="269" t="s">
        <v>408</v>
      </c>
      <c r="D20" s="266">
        <v>1000</v>
      </c>
      <c r="E20" s="266">
        <v>860</v>
      </c>
    </row>
    <row r="21" spans="1:5" x14ac:dyDescent="0.5">
      <c r="A21" s="267" t="s">
        <v>409</v>
      </c>
      <c r="B21" s="268" t="s">
        <v>410</v>
      </c>
      <c r="C21" s="269" t="s">
        <v>411</v>
      </c>
      <c r="D21" s="266">
        <v>0</v>
      </c>
      <c r="E21" s="266">
        <v>0</v>
      </c>
    </row>
    <row r="22" spans="1:5" x14ac:dyDescent="0.5">
      <c r="A22" s="267"/>
      <c r="B22" s="268"/>
      <c r="C22" s="269"/>
      <c r="D22" s="266"/>
      <c r="E22" s="266"/>
    </row>
    <row r="23" spans="1:5" x14ac:dyDescent="0.5">
      <c r="A23" s="267"/>
      <c r="B23" s="268"/>
      <c r="C23" s="269"/>
      <c r="D23" s="266"/>
      <c r="E23" s="266"/>
    </row>
    <row r="24" spans="1:5" x14ac:dyDescent="0.5">
      <c r="A24" s="404" t="s">
        <v>49</v>
      </c>
      <c r="B24" s="405"/>
      <c r="C24" s="265"/>
      <c r="D24" s="270">
        <f>SUM(D12:D21)</f>
        <v>227200</v>
      </c>
      <c r="E24" s="271">
        <f>SUM(E12:E21)</f>
        <v>376557.97</v>
      </c>
    </row>
    <row r="25" spans="1:5" x14ac:dyDescent="0.5">
      <c r="A25" s="402" t="s">
        <v>412</v>
      </c>
      <c r="B25" s="403"/>
      <c r="C25" s="265" t="s">
        <v>413</v>
      </c>
      <c r="D25" s="272"/>
      <c r="E25" s="273"/>
    </row>
    <row r="26" spans="1:5" x14ac:dyDescent="0.5">
      <c r="A26" s="267" t="s">
        <v>376</v>
      </c>
      <c r="B26" s="268" t="s">
        <v>414</v>
      </c>
      <c r="C26" s="269" t="s">
        <v>415</v>
      </c>
      <c r="D26" s="266">
        <v>187000</v>
      </c>
      <c r="E26" s="266">
        <v>241259.82</v>
      </c>
    </row>
    <row r="27" spans="1:5" x14ac:dyDescent="0.5">
      <c r="A27" s="267"/>
      <c r="B27" s="268"/>
      <c r="C27" s="269"/>
      <c r="D27" s="266"/>
      <c r="E27" s="266"/>
    </row>
    <row r="28" spans="1:5" x14ac:dyDescent="0.5">
      <c r="A28" s="404" t="s">
        <v>49</v>
      </c>
      <c r="B28" s="405"/>
      <c r="C28" s="265"/>
      <c r="D28" s="271">
        <f>SUM(D26:D27)</f>
        <v>187000</v>
      </c>
      <c r="E28" s="271">
        <f>SUM(E26:E27)</f>
        <v>241259.82</v>
      </c>
    </row>
    <row r="29" spans="1:5" x14ac:dyDescent="0.5">
      <c r="A29" s="402" t="s">
        <v>416</v>
      </c>
      <c r="B29" s="403"/>
      <c r="C29" s="265" t="s">
        <v>417</v>
      </c>
      <c r="D29" s="272"/>
      <c r="E29" s="273"/>
    </row>
    <row r="30" spans="1:5" x14ac:dyDescent="0.5">
      <c r="A30" s="267" t="s">
        <v>376</v>
      </c>
      <c r="B30" s="268" t="s">
        <v>418</v>
      </c>
      <c r="C30" s="269" t="s">
        <v>419</v>
      </c>
      <c r="D30" s="272">
        <v>0</v>
      </c>
      <c r="E30" s="266">
        <v>0</v>
      </c>
    </row>
    <row r="31" spans="1:5" x14ac:dyDescent="0.5">
      <c r="A31" s="404" t="s">
        <v>49</v>
      </c>
      <c r="B31" s="405"/>
      <c r="C31" s="269"/>
      <c r="D31" s="271">
        <f>SUM(D30:D30)</f>
        <v>0</v>
      </c>
      <c r="E31" s="271">
        <f>SUM(E30:E30)</f>
        <v>0</v>
      </c>
    </row>
    <row r="32" spans="1:5" x14ac:dyDescent="0.5">
      <c r="A32" s="402" t="s">
        <v>420</v>
      </c>
      <c r="B32" s="403"/>
      <c r="C32" s="265" t="s">
        <v>421</v>
      </c>
      <c r="D32" s="272"/>
      <c r="E32" s="273"/>
    </row>
    <row r="33" spans="1:5" x14ac:dyDescent="0.5">
      <c r="A33" s="267" t="s">
        <v>376</v>
      </c>
      <c r="B33" s="268" t="s">
        <v>422</v>
      </c>
      <c r="C33" s="269" t="s">
        <v>423</v>
      </c>
      <c r="D33" s="266">
        <v>0</v>
      </c>
      <c r="E33" s="266">
        <v>0</v>
      </c>
    </row>
    <row r="34" spans="1:5" x14ac:dyDescent="0.5">
      <c r="A34" s="267" t="s">
        <v>379</v>
      </c>
      <c r="B34" s="268" t="s">
        <v>173</v>
      </c>
      <c r="C34" s="269" t="s">
        <v>424</v>
      </c>
      <c r="D34" s="266">
        <v>27600</v>
      </c>
      <c r="E34" s="266">
        <v>33600</v>
      </c>
    </row>
    <row r="35" spans="1:5" x14ac:dyDescent="0.5">
      <c r="A35" s="267" t="s">
        <v>382</v>
      </c>
      <c r="B35" s="268" t="s">
        <v>425</v>
      </c>
      <c r="C35" s="269" t="s">
        <v>426</v>
      </c>
      <c r="D35" s="266">
        <v>300</v>
      </c>
      <c r="E35" s="266">
        <v>400</v>
      </c>
    </row>
    <row r="36" spans="1:5" x14ac:dyDescent="0.5">
      <c r="A36" s="267"/>
      <c r="B36" s="268"/>
      <c r="C36" s="269"/>
      <c r="D36" s="266"/>
      <c r="E36" s="266"/>
    </row>
    <row r="37" spans="1:5" x14ac:dyDescent="0.5">
      <c r="A37" s="267"/>
      <c r="B37" s="268"/>
      <c r="C37" s="269"/>
      <c r="D37" s="266">
        <v>0</v>
      </c>
      <c r="E37" s="266"/>
    </row>
    <row r="38" spans="1:5" x14ac:dyDescent="0.5">
      <c r="A38" s="406" t="s">
        <v>49</v>
      </c>
      <c r="B38" s="407"/>
      <c r="C38" s="274"/>
      <c r="D38" s="271">
        <f>SUM(D33:D37)</f>
        <v>27900</v>
      </c>
      <c r="E38" s="271">
        <f>SUM(E33:E37)</f>
        <v>34000</v>
      </c>
    </row>
    <row r="39" spans="1:5" x14ac:dyDescent="0.5">
      <c r="A39" s="408" t="s">
        <v>427</v>
      </c>
      <c r="B39" s="409"/>
      <c r="C39" s="263" t="s">
        <v>428</v>
      </c>
      <c r="D39" s="275"/>
      <c r="E39" s="276"/>
    </row>
    <row r="40" spans="1:5" x14ac:dyDescent="0.5">
      <c r="A40" s="267" t="s">
        <v>376</v>
      </c>
      <c r="B40" s="268" t="s">
        <v>429</v>
      </c>
      <c r="C40" s="269" t="s">
        <v>430</v>
      </c>
      <c r="D40" s="266">
        <v>500</v>
      </c>
      <c r="E40" s="266">
        <v>85</v>
      </c>
    </row>
    <row r="41" spans="1:5" x14ac:dyDescent="0.5">
      <c r="A41" s="267"/>
      <c r="B41" s="268"/>
      <c r="C41" s="269"/>
      <c r="D41" s="266"/>
      <c r="E41" s="266"/>
    </row>
    <row r="42" spans="1:5" x14ac:dyDescent="0.5">
      <c r="A42" s="406" t="s">
        <v>49</v>
      </c>
      <c r="B42" s="407"/>
      <c r="C42" s="274"/>
      <c r="D42" s="271">
        <f>SUM(D40:D41)</f>
        <v>500</v>
      </c>
      <c r="E42" s="271">
        <f>SUM(E40:E41)</f>
        <v>85</v>
      </c>
    </row>
    <row r="43" spans="1:5" x14ac:dyDescent="0.5">
      <c r="A43" s="410" t="s">
        <v>431</v>
      </c>
      <c r="B43" s="411"/>
      <c r="C43" s="277" t="s">
        <v>432</v>
      </c>
      <c r="D43" s="278"/>
      <c r="E43" s="279"/>
    </row>
    <row r="44" spans="1:5" x14ac:dyDescent="0.5">
      <c r="A44" s="410" t="s">
        <v>433</v>
      </c>
      <c r="B44" s="411"/>
      <c r="C44" s="277" t="s">
        <v>434</v>
      </c>
      <c r="D44" s="278"/>
      <c r="E44" s="279"/>
    </row>
    <row r="45" spans="1:5" x14ac:dyDescent="0.5">
      <c r="A45" s="267" t="s">
        <v>376</v>
      </c>
      <c r="B45" s="268" t="s">
        <v>435</v>
      </c>
      <c r="C45" s="269" t="s">
        <v>436</v>
      </c>
      <c r="D45" s="266">
        <v>400000</v>
      </c>
      <c r="E45" s="266">
        <v>585735.1</v>
      </c>
    </row>
    <row r="46" spans="1:5" x14ac:dyDescent="0.5">
      <c r="A46" s="267" t="s">
        <v>379</v>
      </c>
      <c r="B46" s="268" t="s">
        <v>437</v>
      </c>
      <c r="C46" s="269" t="s">
        <v>438</v>
      </c>
      <c r="D46" s="266">
        <v>9800000</v>
      </c>
      <c r="E46" s="266">
        <v>9020697.4100000001</v>
      </c>
    </row>
    <row r="47" spans="1:5" x14ac:dyDescent="0.5">
      <c r="A47" s="267" t="s">
        <v>382</v>
      </c>
      <c r="B47" s="268" t="s">
        <v>439</v>
      </c>
      <c r="C47" s="269" t="s">
        <v>440</v>
      </c>
      <c r="D47" s="266">
        <v>2200000</v>
      </c>
      <c r="E47" s="266">
        <v>3073707.67</v>
      </c>
    </row>
    <row r="48" spans="1:5" x14ac:dyDescent="0.5">
      <c r="A48" s="267" t="s">
        <v>393</v>
      </c>
      <c r="B48" s="268" t="s">
        <v>441</v>
      </c>
      <c r="C48" s="269" t="s">
        <v>442</v>
      </c>
      <c r="D48" s="266">
        <v>181000</v>
      </c>
      <c r="E48" s="266">
        <v>148084.94</v>
      </c>
    </row>
    <row r="49" spans="1:5" x14ac:dyDescent="0.5">
      <c r="A49" s="267" t="s">
        <v>396</v>
      </c>
      <c r="B49" s="268" t="s">
        <v>443</v>
      </c>
      <c r="C49" s="269" t="s">
        <v>444</v>
      </c>
      <c r="D49" s="266">
        <v>1352000</v>
      </c>
      <c r="E49" s="266">
        <v>0</v>
      </c>
    </row>
    <row r="50" spans="1:5" x14ac:dyDescent="0.5">
      <c r="A50" s="267" t="s">
        <v>399</v>
      </c>
      <c r="B50" s="268" t="s">
        <v>445</v>
      </c>
      <c r="C50" s="269" t="s">
        <v>446</v>
      </c>
      <c r="D50" s="266">
        <v>2906000</v>
      </c>
      <c r="E50" s="266">
        <v>5222975.41</v>
      </c>
    </row>
    <row r="51" spans="1:5" x14ac:dyDescent="0.5">
      <c r="A51" s="267" t="s">
        <v>402</v>
      </c>
      <c r="B51" s="268" t="s">
        <v>447</v>
      </c>
      <c r="C51" s="269" t="s">
        <v>448</v>
      </c>
      <c r="D51" s="266">
        <v>0</v>
      </c>
      <c r="E51" s="266">
        <v>0</v>
      </c>
    </row>
    <row r="52" spans="1:5" x14ac:dyDescent="0.5">
      <c r="A52" s="267" t="s">
        <v>406</v>
      </c>
      <c r="B52" s="268" t="s">
        <v>449</v>
      </c>
      <c r="C52" s="269" t="s">
        <v>450</v>
      </c>
      <c r="D52" s="266">
        <v>97000</v>
      </c>
      <c r="E52" s="266">
        <v>75279.759999999995</v>
      </c>
    </row>
    <row r="53" spans="1:5" x14ac:dyDescent="0.5">
      <c r="A53" s="267" t="s">
        <v>409</v>
      </c>
      <c r="B53" s="268" t="s">
        <v>451</v>
      </c>
      <c r="C53" s="269" t="s">
        <v>452</v>
      </c>
      <c r="D53" s="266">
        <v>46000</v>
      </c>
      <c r="E53" s="266">
        <v>40779.93</v>
      </c>
    </row>
    <row r="54" spans="1:5" x14ac:dyDescent="0.5">
      <c r="A54" s="267" t="s">
        <v>453</v>
      </c>
      <c r="B54" s="268" t="s">
        <v>454</v>
      </c>
      <c r="C54" s="269" t="s">
        <v>455</v>
      </c>
      <c r="D54" s="266">
        <v>465000</v>
      </c>
      <c r="E54" s="266">
        <v>953796</v>
      </c>
    </row>
    <row r="55" spans="1:5" x14ac:dyDescent="0.5">
      <c r="A55" s="267" t="s">
        <v>456</v>
      </c>
      <c r="B55" s="268" t="s">
        <v>457</v>
      </c>
      <c r="C55" s="269" t="s">
        <v>458</v>
      </c>
      <c r="D55" s="266">
        <v>0</v>
      </c>
      <c r="E55" s="266">
        <v>1600.5</v>
      </c>
    </row>
    <row r="56" spans="1:5" x14ac:dyDescent="0.5">
      <c r="A56" s="267"/>
      <c r="B56" s="268"/>
      <c r="C56" s="269"/>
      <c r="D56" s="266"/>
      <c r="E56" s="266">
        <v>0</v>
      </c>
    </row>
    <row r="57" spans="1:5" x14ac:dyDescent="0.5">
      <c r="A57" s="267"/>
      <c r="B57" s="268"/>
      <c r="C57" s="269"/>
      <c r="D57" s="266"/>
      <c r="E57" s="266">
        <v>0</v>
      </c>
    </row>
    <row r="58" spans="1:5" x14ac:dyDescent="0.5">
      <c r="A58" s="267"/>
      <c r="B58" s="268"/>
      <c r="C58" s="269"/>
      <c r="D58" s="266"/>
      <c r="E58" s="266">
        <v>0</v>
      </c>
    </row>
    <row r="59" spans="1:5" x14ac:dyDescent="0.5">
      <c r="A59" s="404" t="s">
        <v>49</v>
      </c>
      <c r="B59" s="405"/>
      <c r="C59" s="265"/>
      <c r="D59" s="280">
        <f>SUM(D45:D58)</f>
        <v>17447000</v>
      </c>
      <c r="E59" s="280">
        <f>SUM(E45:E58)</f>
        <v>19122656.720000003</v>
      </c>
    </row>
    <row r="60" spans="1:5" ht="22.5" thickBot="1" x14ac:dyDescent="0.55000000000000004">
      <c r="A60" s="412" t="s">
        <v>459</v>
      </c>
      <c r="B60" s="413"/>
      <c r="C60" s="281"/>
      <c r="D60" s="282">
        <f>SUM(D10,D24,D28,D31,D38,D42,D59)</f>
        <v>18016100</v>
      </c>
      <c r="E60" s="282">
        <f>SUM(E10,E24,E28,E31,E38,E42,E59)</f>
        <v>19896850.110000003</v>
      </c>
    </row>
    <row r="61" spans="1:5" ht="22.5" thickTop="1" x14ac:dyDescent="0.5">
      <c r="A61" s="283"/>
      <c r="B61" s="284"/>
      <c r="C61" s="265"/>
      <c r="D61" s="266"/>
      <c r="E61" s="266"/>
    </row>
    <row r="62" spans="1:5" x14ac:dyDescent="0.5">
      <c r="A62" s="402" t="s">
        <v>460</v>
      </c>
      <c r="B62" s="403"/>
      <c r="C62" s="265" t="s">
        <v>461</v>
      </c>
      <c r="D62" s="272"/>
      <c r="E62" s="273"/>
    </row>
    <row r="63" spans="1:5" x14ac:dyDescent="0.5">
      <c r="A63" s="402" t="s">
        <v>462</v>
      </c>
      <c r="B63" s="403"/>
      <c r="C63" s="265" t="s">
        <v>463</v>
      </c>
      <c r="D63" s="272"/>
      <c r="E63" s="273"/>
    </row>
    <row r="64" spans="1:5" x14ac:dyDescent="0.5">
      <c r="A64" s="267" t="s">
        <v>376</v>
      </c>
      <c r="B64" s="268" t="s">
        <v>464</v>
      </c>
      <c r="C64" s="269" t="s">
        <v>465</v>
      </c>
      <c r="D64" s="266">
        <v>25997200</v>
      </c>
      <c r="E64" s="266">
        <v>20367986</v>
      </c>
    </row>
    <row r="65" spans="1:5" x14ac:dyDescent="0.5">
      <c r="A65" s="267"/>
      <c r="B65" s="268" t="s">
        <v>466</v>
      </c>
      <c r="C65" s="269"/>
      <c r="D65" s="266">
        <v>0</v>
      </c>
      <c r="E65" s="266"/>
    </row>
    <row r="66" spans="1:5" x14ac:dyDescent="0.5">
      <c r="A66" s="267"/>
      <c r="B66" s="268"/>
      <c r="C66" s="269"/>
      <c r="D66" s="266"/>
      <c r="E66" s="266"/>
    </row>
    <row r="67" spans="1:5" x14ac:dyDescent="0.5">
      <c r="A67" s="267"/>
      <c r="B67" s="268"/>
      <c r="C67" s="269"/>
      <c r="D67" s="266"/>
      <c r="E67" s="266"/>
    </row>
    <row r="68" spans="1:5" x14ac:dyDescent="0.5">
      <c r="A68" s="267"/>
      <c r="B68" s="268"/>
      <c r="C68" s="269"/>
      <c r="D68" s="266"/>
      <c r="E68" s="266"/>
    </row>
    <row r="69" spans="1:5" x14ac:dyDescent="0.5">
      <c r="A69" s="404" t="s">
        <v>49</v>
      </c>
      <c r="B69" s="405"/>
      <c r="C69" s="265"/>
      <c r="D69" s="280">
        <f>SUM(D64:D68)</f>
        <v>25997200</v>
      </c>
      <c r="E69" s="280">
        <f>SUM(E64:E68)</f>
        <v>20367986</v>
      </c>
    </row>
    <row r="70" spans="1:5" ht="22.5" thickBot="1" x14ac:dyDescent="0.55000000000000004">
      <c r="A70" s="400" t="s">
        <v>467</v>
      </c>
      <c r="B70" s="401"/>
      <c r="C70" s="285"/>
      <c r="D70" s="286">
        <f>SUM(D60+D69)</f>
        <v>44013300</v>
      </c>
      <c r="E70" s="286">
        <f>SUM(E60+E69)</f>
        <v>40264836.109999999</v>
      </c>
    </row>
    <row r="71" spans="1:5" x14ac:dyDescent="0.5">
      <c r="A71" s="402" t="s">
        <v>468</v>
      </c>
      <c r="B71" s="403"/>
      <c r="C71" s="265" t="s">
        <v>469</v>
      </c>
      <c r="D71" s="272"/>
      <c r="E71" s="273"/>
    </row>
    <row r="72" spans="1:5" x14ac:dyDescent="0.5">
      <c r="A72" s="402" t="s">
        <v>470</v>
      </c>
      <c r="B72" s="403"/>
      <c r="C72" s="265" t="s">
        <v>471</v>
      </c>
      <c r="D72" s="272"/>
      <c r="E72" s="273"/>
    </row>
    <row r="73" spans="1:5" ht="23.25" x14ac:dyDescent="0.55000000000000004">
      <c r="A73" s="267" t="s">
        <v>376</v>
      </c>
      <c r="B73" s="268" t="s">
        <v>472</v>
      </c>
      <c r="C73" s="269" t="s">
        <v>473</v>
      </c>
      <c r="D73" s="266">
        <v>0</v>
      </c>
      <c r="E73" s="259">
        <v>6871992</v>
      </c>
    </row>
    <row r="74" spans="1:5" x14ac:dyDescent="0.5">
      <c r="A74" s="267"/>
      <c r="B74" s="268" t="s">
        <v>474</v>
      </c>
      <c r="C74" s="269"/>
      <c r="D74" s="266"/>
      <c r="E74" s="266">
        <v>0</v>
      </c>
    </row>
    <row r="75" spans="1:5" x14ac:dyDescent="0.5">
      <c r="A75" s="267" t="s">
        <v>379</v>
      </c>
      <c r="B75" s="287" t="s">
        <v>475</v>
      </c>
      <c r="C75" s="269" t="s">
        <v>476</v>
      </c>
      <c r="D75" s="266">
        <v>0</v>
      </c>
      <c r="E75" s="266">
        <v>0</v>
      </c>
    </row>
    <row r="76" spans="1:5" x14ac:dyDescent="0.5">
      <c r="A76" s="267"/>
      <c r="B76" s="268"/>
      <c r="C76" s="269"/>
      <c r="D76" s="266"/>
      <c r="E76" s="266"/>
    </row>
    <row r="77" spans="1:5" x14ac:dyDescent="0.5">
      <c r="A77" s="267"/>
      <c r="B77" s="268"/>
      <c r="C77" s="269"/>
      <c r="D77" s="266"/>
      <c r="E77" s="266"/>
    </row>
    <row r="78" spans="1:5" x14ac:dyDescent="0.5">
      <c r="A78" s="267"/>
      <c r="B78" s="268"/>
      <c r="C78" s="269"/>
      <c r="D78" s="266"/>
      <c r="E78" s="266"/>
    </row>
    <row r="79" spans="1:5" x14ac:dyDescent="0.5">
      <c r="A79" s="404" t="s">
        <v>49</v>
      </c>
      <c r="B79" s="405"/>
      <c r="C79" s="265"/>
      <c r="D79" s="271">
        <f>SUM(D73:D78)</f>
        <v>0</v>
      </c>
      <c r="E79" s="271">
        <f>SUM(E73:E78)</f>
        <v>6871992</v>
      </c>
    </row>
    <row r="80" spans="1:5" ht="22.5" thickBot="1" x14ac:dyDescent="0.55000000000000004">
      <c r="A80" s="406" t="s">
        <v>477</v>
      </c>
      <c r="B80" s="407"/>
      <c r="C80" s="274"/>
      <c r="D80" s="288">
        <f>SUM(D60,D69,D79)</f>
        <v>44013300</v>
      </c>
      <c r="E80" s="288">
        <f>SUM(E60,E69,E79)</f>
        <v>47136828.109999999</v>
      </c>
    </row>
    <row r="81" ht="22.5" thickTop="1" x14ac:dyDescent="0.5"/>
  </sheetData>
  <mergeCells count="29">
    <mergeCell ref="A29:B29"/>
    <mergeCell ref="A1:E1"/>
    <mergeCell ref="A2:E2"/>
    <mergeCell ref="A3:E3"/>
    <mergeCell ref="A4:B4"/>
    <mergeCell ref="A5:B5"/>
    <mergeCell ref="A6:B6"/>
    <mergeCell ref="A10:B10"/>
    <mergeCell ref="A11:B11"/>
    <mergeCell ref="A24:B24"/>
    <mergeCell ref="A25:B25"/>
    <mergeCell ref="A28:B28"/>
    <mergeCell ref="A69:B69"/>
    <mergeCell ref="A31:B31"/>
    <mergeCell ref="A32:B32"/>
    <mergeCell ref="A38:B38"/>
    <mergeCell ref="A39:B39"/>
    <mergeCell ref="A42:B42"/>
    <mergeCell ref="A43:B43"/>
    <mergeCell ref="A44:B44"/>
    <mergeCell ref="A59:B59"/>
    <mergeCell ref="A60:B60"/>
    <mergeCell ref="A62:B62"/>
    <mergeCell ref="A63:B63"/>
    <mergeCell ref="A70:B70"/>
    <mergeCell ref="A71:B71"/>
    <mergeCell ref="A72:B72"/>
    <mergeCell ref="A79:B79"/>
    <mergeCell ref="A80:B80"/>
  </mergeCells>
  <pageMargins left="0.51181102362204722" right="0.31496062992125984" top="0.15748031496062992" bottom="0.15748031496062992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9" zoomScaleNormal="100" workbookViewId="0">
      <selection activeCell="C22" sqref="C22"/>
    </sheetView>
  </sheetViews>
  <sheetFormatPr defaultColWidth="9" defaultRowHeight="21.75" x14ac:dyDescent="0.5"/>
  <cols>
    <col min="1" max="1" width="25" style="45" customWidth="1"/>
    <col min="2" max="2" width="13.75" style="47" customWidth="1"/>
    <col min="3" max="3" width="14.25" style="47" customWidth="1"/>
    <col min="4" max="4" width="14.125" style="45" customWidth="1"/>
    <col min="5" max="6" width="14.125" style="47" customWidth="1"/>
    <col min="7" max="16384" width="9" style="45"/>
  </cols>
  <sheetData>
    <row r="1" spans="1:11" ht="21" customHeight="1" x14ac:dyDescent="0.5">
      <c r="A1" s="302" t="s">
        <v>250</v>
      </c>
      <c r="B1" s="302"/>
      <c r="C1" s="302"/>
      <c r="D1" s="302"/>
      <c r="E1" s="302"/>
      <c r="F1" s="302"/>
      <c r="G1" s="26"/>
    </row>
    <row r="2" spans="1:11" x14ac:dyDescent="0.5">
      <c r="A2" s="309" t="s">
        <v>20</v>
      </c>
      <c r="B2" s="309"/>
      <c r="C2" s="309"/>
      <c r="D2" s="309"/>
      <c r="E2" s="309"/>
      <c r="F2" s="309"/>
    </row>
    <row r="3" spans="1:11" x14ac:dyDescent="0.5">
      <c r="A3" s="309" t="s">
        <v>21</v>
      </c>
      <c r="B3" s="309"/>
      <c r="C3" s="309"/>
      <c r="D3" s="309"/>
      <c r="E3" s="309"/>
      <c r="F3" s="309"/>
    </row>
    <row r="4" spans="1:11" x14ac:dyDescent="0.5">
      <c r="A4" s="48" t="s">
        <v>225</v>
      </c>
    </row>
    <row r="5" spans="1:11" s="48" customFormat="1" x14ac:dyDescent="0.5">
      <c r="A5" s="310" t="s">
        <v>32</v>
      </c>
      <c r="B5" s="311" t="s">
        <v>45</v>
      </c>
      <c r="C5" s="311"/>
      <c r="D5" s="312" t="s">
        <v>46</v>
      </c>
      <c r="E5" s="312"/>
      <c r="F5" s="312"/>
    </row>
    <row r="6" spans="1:11" s="48" customFormat="1" x14ac:dyDescent="0.5">
      <c r="A6" s="310"/>
      <c r="B6" s="311"/>
      <c r="C6" s="311"/>
      <c r="D6" s="317" t="s">
        <v>47</v>
      </c>
      <c r="E6" s="313" t="s">
        <v>48</v>
      </c>
      <c r="F6" s="313"/>
    </row>
    <row r="7" spans="1:11" s="48" customFormat="1" x14ac:dyDescent="0.5">
      <c r="A7" s="210"/>
      <c r="B7" s="211" t="s">
        <v>74</v>
      </c>
      <c r="C7" s="211" t="s">
        <v>57</v>
      </c>
      <c r="D7" s="318"/>
      <c r="E7" s="212" t="s">
        <v>74</v>
      </c>
      <c r="F7" s="211" t="s">
        <v>57</v>
      </c>
    </row>
    <row r="8" spans="1:11" x14ac:dyDescent="0.5">
      <c r="A8" s="71" t="s">
        <v>209</v>
      </c>
      <c r="B8" s="72">
        <v>4881600</v>
      </c>
      <c r="C8" s="72">
        <v>4881600</v>
      </c>
      <c r="D8" s="74" t="s">
        <v>217</v>
      </c>
      <c r="E8" s="75">
        <v>7052276.6799999997</v>
      </c>
      <c r="F8" s="46">
        <v>6847976.6799999997</v>
      </c>
    </row>
    <row r="9" spans="1:11" x14ac:dyDescent="0.5">
      <c r="A9" s="73" t="s">
        <v>219</v>
      </c>
      <c r="B9" s="72"/>
      <c r="C9" s="72"/>
      <c r="D9" s="75" t="s">
        <v>214</v>
      </c>
      <c r="E9" s="75">
        <v>1572555</v>
      </c>
      <c r="F9" s="46">
        <v>1572555</v>
      </c>
    </row>
    <row r="10" spans="1:11" x14ac:dyDescent="0.5">
      <c r="A10" s="73" t="s">
        <v>220</v>
      </c>
      <c r="B10" s="72"/>
      <c r="C10" s="72"/>
      <c r="D10" s="75" t="s">
        <v>218</v>
      </c>
      <c r="E10" s="75">
        <v>4666962</v>
      </c>
      <c r="F10" s="46">
        <v>4666962</v>
      </c>
      <c r="K10" s="45" t="s">
        <v>478</v>
      </c>
    </row>
    <row r="11" spans="1:11" x14ac:dyDescent="0.5">
      <c r="A11" s="73" t="s">
        <v>221</v>
      </c>
      <c r="B11" s="72"/>
      <c r="C11" s="72"/>
      <c r="D11" s="75" t="s">
        <v>215</v>
      </c>
      <c r="E11" s="75">
        <v>390372.01</v>
      </c>
      <c r="F11" s="46">
        <v>390372.01</v>
      </c>
    </row>
    <row r="12" spans="1:11" x14ac:dyDescent="0.5">
      <c r="A12" s="73" t="s">
        <v>222</v>
      </c>
      <c r="B12" s="72"/>
      <c r="C12" s="72"/>
      <c r="D12" s="75" t="s">
        <v>216</v>
      </c>
      <c r="E12" s="75">
        <v>650000</v>
      </c>
      <c r="F12" s="46">
        <v>650000</v>
      </c>
    </row>
    <row r="13" spans="1:11" x14ac:dyDescent="0.5">
      <c r="A13" s="73" t="s">
        <v>223</v>
      </c>
      <c r="B13" s="72"/>
      <c r="C13" s="72"/>
      <c r="D13" s="75"/>
      <c r="E13" s="75"/>
      <c r="F13" s="46"/>
    </row>
    <row r="14" spans="1:11" x14ac:dyDescent="0.5">
      <c r="A14" s="73" t="s">
        <v>224</v>
      </c>
      <c r="B14" s="72"/>
      <c r="C14" s="72"/>
      <c r="E14" s="46"/>
      <c r="F14" s="46"/>
    </row>
    <row r="15" spans="1:11" x14ac:dyDescent="0.5">
      <c r="A15" s="71" t="s">
        <v>210</v>
      </c>
      <c r="B15" s="75"/>
      <c r="C15" s="75"/>
      <c r="D15" s="76"/>
      <c r="E15" s="46"/>
      <c r="F15" s="46"/>
    </row>
    <row r="16" spans="1:11" x14ac:dyDescent="0.5">
      <c r="A16" s="73" t="s">
        <v>34</v>
      </c>
      <c r="B16" s="75">
        <v>1949068.69</v>
      </c>
      <c r="C16" s="75">
        <v>1852768.69</v>
      </c>
      <c r="D16" s="73"/>
      <c r="E16" s="46"/>
      <c r="F16" s="46"/>
    </row>
    <row r="17" spans="1:6" x14ac:dyDescent="0.5">
      <c r="A17" s="73" t="s">
        <v>38</v>
      </c>
      <c r="B17" s="75">
        <v>3481500</v>
      </c>
      <c r="C17" s="75">
        <v>3481500</v>
      </c>
      <c r="D17" s="73"/>
      <c r="E17" s="46"/>
      <c r="F17" s="46"/>
    </row>
    <row r="18" spans="1:6" x14ac:dyDescent="0.5">
      <c r="A18" s="73" t="s">
        <v>39</v>
      </c>
      <c r="B18" s="75">
        <v>736375</v>
      </c>
      <c r="C18" s="75">
        <v>721375</v>
      </c>
      <c r="D18" s="73"/>
      <c r="E18" s="46"/>
      <c r="F18" s="46"/>
    </row>
    <row r="19" spans="1:6" x14ac:dyDescent="0.5">
      <c r="A19" s="73" t="s">
        <v>41</v>
      </c>
      <c r="B19" s="75">
        <v>1435547</v>
      </c>
      <c r="C19" s="75">
        <v>1435547</v>
      </c>
      <c r="D19" s="73"/>
      <c r="E19" s="46"/>
      <c r="F19" s="46"/>
    </row>
    <row r="20" spans="1:6" x14ac:dyDescent="0.5">
      <c r="A20" s="73" t="s">
        <v>211</v>
      </c>
      <c r="B20" s="75">
        <v>319000</v>
      </c>
      <c r="C20" s="75">
        <v>319000</v>
      </c>
      <c r="D20" s="73"/>
      <c r="E20" s="46"/>
      <c r="F20" s="46"/>
    </row>
    <row r="21" spans="1:6" x14ac:dyDescent="0.5">
      <c r="A21" s="73" t="s">
        <v>36</v>
      </c>
      <c r="B21" s="75">
        <v>549652</v>
      </c>
      <c r="C21" s="75">
        <v>572652</v>
      </c>
      <c r="D21" s="73"/>
      <c r="E21" s="46"/>
      <c r="F21" s="46"/>
    </row>
    <row r="22" spans="1:6" x14ac:dyDescent="0.5">
      <c r="A22" s="73" t="s">
        <v>43</v>
      </c>
      <c r="B22" s="75">
        <v>160000</v>
      </c>
      <c r="C22" s="75">
        <v>160000</v>
      </c>
      <c r="D22" s="73"/>
      <c r="E22" s="46"/>
      <c r="F22" s="46"/>
    </row>
    <row r="23" spans="1:6" x14ac:dyDescent="0.5">
      <c r="A23" s="73" t="s">
        <v>42</v>
      </c>
      <c r="B23" s="75">
        <v>318123</v>
      </c>
      <c r="C23" s="75">
        <v>318123</v>
      </c>
      <c r="D23" s="73"/>
      <c r="E23" s="46"/>
      <c r="F23" s="46"/>
    </row>
    <row r="24" spans="1:6" x14ac:dyDescent="0.5">
      <c r="A24" s="73" t="s">
        <v>40</v>
      </c>
      <c r="B24" s="75">
        <v>15500</v>
      </c>
      <c r="C24" s="75">
        <v>15500</v>
      </c>
      <c r="D24" s="73"/>
      <c r="E24" s="46"/>
      <c r="F24" s="46"/>
    </row>
    <row r="25" spans="1:6" x14ac:dyDescent="0.5">
      <c r="A25" s="73" t="s">
        <v>212</v>
      </c>
      <c r="B25" s="75">
        <v>148800</v>
      </c>
      <c r="C25" s="75">
        <v>148800</v>
      </c>
      <c r="D25" s="73"/>
      <c r="E25" s="46"/>
      <c r="F25" s="46"/>
    </row>
    <row r="26" spans="1:6" x14ac:dyDescent="0.5">
      <c r="A26" s="73" t="s">
        <v>35</v>
      </c>
      <c r="B26" s="75">
        <v>56000</v>
      </c>
      <c r="C26" s="75">
        <v>37000</v>
      </c>
      <c r="D26" s="73"/>
      <c r="E26" s="46"/>
      <c r="F26" s="46"/>
    </row>
    <row r="27" spans="1:6" x14ac:dyDescent="0.5">
      <c r="A27" s="73" t="s">
        <v>37</v>
      </c>
      <c r="B27" s="75">
        <v>40000</v>
      </c>
      <c r="C27" s="75">
        <v>40000</v>
      </c>
      <c r="D27" s="73"/>
      <c r="E27" s="46"/>
      <c r="F27" s="46"/>
    </row>
    <row r="28" spans="1:6" x14ac:dyDescent="0.5">
      <c r="A28" s="73" t="s">
        <v>44</v>
      </c>
      <c r="B28" s="75">
        <v>144000</v>
      </c>
      <c r="C28" s="75">
        <v>144000</v>
      </c>
      <c r="D28" s="73"/>
      <c r="E28" s="46"/>
      <c r="F28" s="46"/>
    </row>
    <row r="29" spans="1:6" x14ac:dyDescent="0.5">
      <c r="A29" s="73" t="s">
        <v>213</v>
      </c>
      <c r="B29" s="75">
        <v>97000</v>
      </c>
      <c r="C29" s="77">
        <v>0</v>
      </c>
      <c r="D29" s="73"/>
      <c r="E29" s="46"/>
      <c r="F29" s="46"/>
    </row>
    <row r="30" spans="1:6" x14ac:dyDescent="0.5">
      <c r="A30" s="78"/>
      <c r="B30" s="79"/>
      <c r="C30" s="80"/>
      <c r="D30" s="73"/>
      <c r="E30" s="79"/>
      <c r="F30" s="79"/>
    </row>
    <row r="31" spans="1:6" ht="22.5" thickBot="1" x14ac:dyDescent="0.55000000000000004">
      <c r="A31" s="81"/>
      <c r="B31" s="70">
        <f>SUM(B8:B30)</f>
        <v>14332165.689999999</v>
      </c>
      <c r="C31" s="70">
        <f>SUM(C8:C30)</f>
        <v>14127865.689999999</v>
      </c>
      <c r="D31" s="82"/>
      <c r="E31" s="70">
        <f>SUM(E8:E30)</f>
        <v>14332165.689999999</v>
      </c>
      <c r="F31" s="70">
        <f>SUM(F8:F30)</f>
        <v>14127865.689999999</v>
      </c>
    </row>
    <row r="32" spans="1:6" ht="22.5" thickTop="1" x14ac:dyDescent="0.5"/>
    <row r="44" spans="1:8" x14ac:dyDescent="0.5">
      <c r="A44" s="83"/>
      <c r="B44" s="83"/>
      <c r="C44" s="83"/>
      <c r="D44" s="83"/>
      <c r="E44" s="83"/>
      <c r="F44" s="83"/>
      <c r="G44" s="83"/>
      <c r="H44" s="83"/>
    </row>
    <row r="45" spans="1:8" x14ac:dyDescent="0.5">
      <c r="A45" s="83"/>
      <c r="B45" s="83"/>
      <c r="C45" s="83"/>
      <c r="D45" s="83"/>
      <c r="E45" s="83"/>
      <c r="F45" s="84"/>
      <c r="G45" s="84"/>
      <c r="H45" s="84"/>
    </row>
    <row r="49" spans="1:8" x14ac:dyDescent="0.5">
      <c r="A49" s="314"/>
      <c r="B49" s="314"/>
      <c r="C49" s="314"/>
      <c r="D49" s="314"/>
      <c r="E49" s="314"/>
      <c r="F49" s="314"/>
      <c r="G49" s="314"/>
      <c r="H49" s="314"/>
    </row>
    <row r="50" spans="1:8" x14ac:dyDescent="0.5">
      <c r="A50" s="315"/>
      <c r="B50" s="315"/>
      <c r="C50" s="314"/>
      <c r="D50" s="314"/>
      <c r="E50" s="314"/>
      <c r="F50" s="316"/>
      <c r="G50" s="316"/>
      <c r="H50" s="316"/>
    </row>
  </sheetData>
  <mergeCells count="12">
    <mergeCell ref="A49:H49"/>
    <mergeCell ref="A50:B50"/>
    <mergeCell ref="C50:E50"/>
    <mergeCell ref="F50:H50"/>
    <mergeCell ref="D6:D7"/>
    <mergeCell ref="A1:F1"/>
    <mergeCell ref="A2:F2"/>
    <mergeCell ref="A3:F3"/>
    <mergeCell ref="A5:A6"/>
    <mergeCell ref="B5:C6"/>
    <mergeCell ref="D5:F5"/>
    <mergeCell ref="E6:F6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4" workbookViewId="0">
      <selection activeCell="C39" sqref="C39"/>
    </sheetView>
  </sheetViews>
  <sheetFormatPr defaultRowHeight="14.25" x14ac:dyDescent="0.2"/>
  <cols>
    <col min="1" max="1" width="44.125" customWidth="1"/>
    <col min="2" max="2" width="12.875" customWidth="1"/>
    <col min="3" max="4" width="17.125" customWidth="1"/>
  </cols>
  <sheetData>
    <row r="1" spans="1:4" ht="24" x14ac:dyDescent="0.55000000000000004">
      <c r="A1" s="422" t="s">
        <v>250</v>
      </c>
      <c r="B1" s="422"/>
      <c r="C1" s="422"/>
      <c r="D1" s="422"/>
    </row>
    <row r="2" spans="1:4" ht="24" x14ac:dyDescent="0.55000000000000004">
      <c r="A2" s="422" t="s">
        <v>320</v>
      </c>
      <c r="B2" s="422"/>
      <c r="C2" s="422"/>
      <c r="D2" s="422"/>
    </row>
    <row r="3" spans="1:4" ht="24" x14ac:dyDescent="0.55000000000000004">
      <c r="A3" s="422" t="s">
        <v>321</v>
      </c>
      <c r="B3" s="422"/>
      <c r="C3" s="422"/>
      <c r="D3" s="422"/>
    </row>
    <row r="4" spans="1:4" ht="24" x14ac:dyDescent="0.55000000000000004">
      <c r="A4" s="423" t="s">
        <v>322</v>
      </c>
      <c r="B4" s="423"/>
      <c r="C4" s="423"/>
      <c r="D4" s="423"/>
    </row>
    <row r="5" spans="1:4" x14ac:dyDescent="0.2">
      <c r="A5" s="424" t="s">
        <v>323</v>
      </c>
      <c r="B5" s="425" t="s">
        <v>324</v>
      </c>
      <c r="C5" s="426" t="s">
        <v>325</v>
      </c>
      <c r="D5" s="426" t="s">
        <v>326</v>
      </c>
    </row>
    <row r="6" spans="1:4" x14ac:dyDescent="0.2">
      <c r="A6" s="424"/>
      <c r="B6" s="425"/>
      <c r="C6" s="426"/>
      <c r="D6" s="426"/>
    </row>
    <row r="7" spans="1:4" ht="24" x14ac:dyDescent="0.55000000000000004">
      <c r="A7" s="184" t="s">
        <v>327</v>
      </c>
      <c r="B7" s="185" t="s">
        <v>328</v>
      </c>
      <c r="C7" s="186">
        <v>3376035.82</v>
      </c>
      <c r="D7" s="187"/>
    </row>
    <row r="8" spans="1:4" ht="24" x14ac:dyDescent="0.55000000000000004">
      <c r="A8" s="188" t="s">
        <v>329</v>
      </c>
      <c r="B8" s="189" t="s">
        <v>328</v>
      </c>
      <c r="C8" s="190">
        <v>1791630.89</v>
      </c>
      <c r="D8" s="191"/>
    </row>
    <row r="9" spans="1:4" ht="24" x14ac:dyDescent="0.55000000000000004">
      <c r="A9" s="188" t="s">
        <v>330</v>
      </c>
      <c r="B9" s="189" t="s">
        <v>331</v>
      </c>
      <c r="C9" s="190">
        <v>4440059.88</v>
      </c>
      <c r="D9" s="191"/>
    </row>
    <row r="10" spans="1:4" ht="24" x14ac:dyDescent="0.55000000000000004">
      <c r="A10" s="192" t="s">
        <v>332</v>
      </c>
      <c r="B10" s="189" t="s">
        <v>328</v>
      </c>
      <c r="C10" s="190">
        <v>2236484.9500000002</v>
      </c>
      <c r="D10" s="191"/>
    </row>
    <row r="11" spans="1:4" ht="24" x14ac:dyDescent="0.55000000000000004">
      <c r="A11" s="188" t="s">
        <v>333</v>
      </c>
      <c r="B11" s="189" t="s">
        <v>328</v>
      </c>
      <c r="C11" s="190">
        <v>24147080.780000001</v>
      </c>
      <c r="D11" s="191"/>
    </row>
    <row r="12" spans="1:4" ht="24" x14ac:dyDescent="0.55000000000000004">
      <c r="A12" s="188" t="s">
        <v>61</v>
      </c>
      <c r="B12" s="189" t="s">
        <v>334</v>
      </c>
      <c r="C12" s="190">
        <v>13310</v>
      </c>
      <c r="D12" s="191"/>
    </row>
    <row r="13" spans="1:4" ht="24" x14ac:dyDescent="0.55000000000000004">
      <c r="A13" s="188" t="s">
        <v>62</v>
      </c>
      <c r="B13" s="189" t="s">
        <v>335</v>
      </c>
      <c r="C13" s="190">
        <v>4013</v>
      </c>
      <c r="D13" s="191"/>
    </row>
    <row r="14" spans="1:4" ht="24" x14ac:dyDescent="0.55000000000000004">
      <c r="A14" s="188" t="s">
        <v>63</v>
      </c>
      <c r="B14" s="189" t="s">
        <v>336</v>
      </c>
      <c r="C14" s="190">
        <v>3132</v>
      </c>
      <c r="D14" s="191"/>
    </row>
    <row r="15" spans="1:4" ht="24" x14ac:dyDescent="0.55000000000000004">
      <c r="A15" s="188" t="s">
        <v>4</v>
      </c>
      <c r="B15" s="189" t="s">
        <v>337</v>
      </c>
      <c r="C15" s="190">
        <v>6871992</v>
      </c>
      <c r="D15" s="191"/>
    </row>
    <row r="16" spans="1:4" ht="24" x14ac:dyDescent="0.55000000000000004">
      <c r="A16" s="188" t="s">
        <v>6</v>
      </c>
      <c r="B16" s="189" t="s">
        <v>338</v>
      </c>
      <c r="C16" s="190">
        <v>5100</v>
      </c>
      <c r="D16" s="191"/>
    </row>
    <row r="17" spans="1:4" ht="24" x14ac:dyDescent="0.55000000000000004">
      <c r="A17" s="188" t="s">
        <v>16</v>
      </c>
      <c r="B17" s="189" t="s">
        <v>339</v>
      </c>
      <c r="C17" s="191"/>
      <c r="D17" s="190">
        <v>13305759.210000001</v>
      </c>
    </row>
    <row r="18" spans="1:4" ht="24" x14ac:dyDescent="0.55000000000000004">
      <c r="A18" s="188" t="s">
        <v>17</v>
      </c>
      <c r="B18" s="189" t="s">
        <v>340</v>
      </c>
      <c r="C18" s="191"/>
      <c r="D18" s="191">
        <v>14564323.890000001</v>
      </c>
    </row>
    <row r="19" spans="1:4" ht="24" x14ac:dyDescent="0.55000000000000004">
      <c r="A19" s="192" t="s">
        <v>13</v>
      </c>
      <c r="B19" s="193">
        <v>21010000</v>
      </c>
      <c r="C19" s="191"/>
      <c r="D19" s="194">
        <v>12413764.880000001</v>
      </c>
    </row>
    <row r="20" spans="1:4" ht="24" x14ac:dyDescent="0.55000000000000004">
      <c r="A20" s="195" t="s">
        <v>341</v>
      </c>
      <c r="B20" s="193">
        <v>21040001</v>
      </c>
      <c r="C20" s="191"/>
      <c r="D20" s="191">
        <v>18812.080000000002</v>
      </c>
    </row>
    <row r="21" spans="1:4" ht="24" x14ac:dyDescent="0.55000000000000004">
      <c r="A21" s="195" t="s">
        <v>342</v>
      </c>
      <c r="B21" s="193">
        <v>21040004</v>
      </c>
      <c r="C21" s="191"/>
      <c r="D21" s="194">
        <v>24076.639999999999</v>
      </c>
    </row>
    <row r="22" spans="1:4" ht="24" x14ac:dyDescent="0.55000000000000004">
      <c r="A22" s="195" t="s">
        <v>343</v>
      </c>
      <c r="B22" s="193">
        <v>21040005</v>
      </c>
      <c r="C22" s="191"/>
      <c r="D22" s="194">
        <v>21905.23</v>
      </c>
    </row>
    <row r="23" spans="1:4" ht="24" x14ac:dyDescent="0.55000000000000004">
      <c r="A23" s="195" t="s">
        <v>344</v>
      </c>
      <c r="B23" s="193">
        <v>21040008</v>
      </c>
      <c r="C23" s="191"/>
      <c r="D23" s="194">
        <v>93725</v>
      </c>
    </row>
    <row r="24" spans="1:4" ht="24" x14ac:dyDescent="0.55000000000000004">
      <c r="A24" s="195" t="s">
        <v>345</v>
      </c>
      <c r="B24" s="193">
        <v>21040013</v>
      </c>
      <c r="C24" s="191"/>
      <c r="D24" s="194">
        <v>10057</v>
      </c>
    </row>
    <row r="25" spans="1:4" ht="24" x14ac:dyDescent="0.55000000000000004">
      <c r="A25" s="195" t="s">
        <v>346</v>
      </c>
      <c r="B25" s="193">
        <v>21040014</v>
      </c>
      <c r="C25" s="191"/>
      <c r="D25" s="191">
        <v>639988</v>
      </c>
    </row>
    <row r="26" spans="1:4" ht="24" x14ac:dyDescent="0.55000000000000004">
      <c r="A26" s="195" t="s">
        <v>347</v>
      </c>
      <c r="B26" s="193">
        <v>21040016</v>
      </c>
      <c r="C26" s="191"/>
      <c r="D26" s="191">
        <v>1791630.89</v>
      </c>
    </row>
    <row r="27" spans="1:4" ht="24" x14ac:dyDescent="0.55000000000000004">
      <c r="A27" s="196" t="s">
        <v>348</v>
      </c>
      <c r="B27" s="201">
        <v>21040099</v>
      </c>
      <c r="C27" s="200"/>
      <c r="D27" s="202">
        <v>4796.5</v>
      </c>
    </row>
    <row r="28" spans="1:4" ht="24.75" thickBot="1" x14ac:dyDescent="0.6">
      <c r="A28" s="197"/>
      <c r="B28" s="198"/>
      <c r="C28" s="199">
        <f>SUM(C7:C27)</f>
        <v>42888839.32</v>
      </c>
      <c r="D28" s="199">
        <f>SUM(D17:D27)</f>
        <v>42888839.32</v>
      </c>
    </row>
    <row r="29" spans="1:4" ht="15" thickTop="1" x14ac:dyDescent="0.2"/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51181102362204722" right="0.31496062992125984" top="0.35433070866141736" bottom="0.35433070866141736" header="0.31496062992125984" footer="0.31496062992125984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4" workbookViewId="0">
      <selection activeCell="B19" sqref="B19"/>
    </sheetView>
  </sheetViews>
  <sheetFormatPr defaultRowHeight="14.25" x14ac:dyDescent="0.2"/>
  <cols>
    <col min="1" max="1" width="25.875" customWidth="1"/>
    <col min="2" max="7" width="15.75" customWidth="1"/>
  </cols>
  <sheetData>
    <row r="1" spans="1:7" ht="21.75" x14ac:dyDescent="0.5">
      <c r="A1" s="309" t="s">
        <v>184</v>
      </c>
      <c r="B1" s="309"/>
      <c r="C1" s="309"/>
      <c r="D1" s="309"/>
      <c r="E1" s="309"/>
      <c r="F1" s="309"/>
      <c r="G1" s="309"/>
    </row>
    <row r="2" spans="1:7" ht="21.75" x14ac:dyDescent="0.5">
      <c r="A2" s="309" t="s">
        <v>237</v>
      </c>
      <c r="B2" s="309"/>
      <c r="C2" s="309"/>
      <c r="D2" s="309"/>
      <c r="E2" s="309"/>
      <c r="F2" s="309"/>
      <c r="G2" s="309"/>
    </row>
    <row r="3" spans="1:7" ht="21.75" x14ac:dyDescent="0.5">
      <c r="A3" s="309" t="s">
        <v>238</v>
      </c>
      <c r="B3" s="309"/>
      <c r="C3" s="309"/>
      <c r="D3" s="309"/>
      <c r="E3" s="309"/>
      <c r="F3" s="309"/>
      <c r="G3" s="309"/>
    </row>
    <row r="4" spans="1:7" ht="21.75" x14ac:dyDescent="0.5">
      <c r="A4" s="99" t="s">
        <v>32</v>
      </c>
      <c r="B4" s="100" t="s">
        <v>239</v>
      </c>
      <c r="C4" s="100" t="s">
        <v>240</v>
      </c>
      <c r="D4" s="100" t="s">
        <v>241</v>
      </c>
      <c r="E4" s="100" t="s">
        <v>242</v>
      </c>
      <c r="F4" s="100" t="s">
        <v>243</v>
      </c>
      <c r="G4" s="100" t="s">
        <v>244</v>
      </c>
    </row>
    <row r="5" spans="1:7" ht="21.75" x14ac:dyDescent="0.5">
      <c r="A5" s="71" t="s">
        <v>209</v>
      </c>
      <c r="B5" s="72"/>
      <c r="C5" s="101" t="s">
        <v>245</v>
      </c>
      <c r="D5" s="101" t="s">
        <v>245</v>
      </c>
      <c r="E5" s="72"/>
      <c r="F5" s="75" t="s">
        <v>217</v>
      </c>
      <c r="G5" s="75">
        <v>7052276.6799999997</v>
      </c>
    </row>
    <row r="6" spans="1:7" ht="21.75" x14ac:dyDescent="0.5">
      <c r="A6" s="73" t="s">
        <v>246</v>
      </c>
      <c r="B6" s="72">
        <v>1188600</v>
      </c>
      <c r="C6" s="101"/>
      <c r="D6" s="101"/>
      <c r="E6" s="75">
        <f t="shared" ref="E6:E11" si="0">SUM(B6+C6-D6)</f>
        <v>1188600</v>
      </c>
      <c r="F6" s="75" t="s">
        <v>214</v>
      </c>
      <c r="G6" s="75">
        <v>1572555</v>
      </c>
    </row>
    <row r="7" spans="1:7" ht="21.75" x14ac:dyDescent="0.5">
      <c r="A7" s="73" t="s">
        <v>220</v>
      </c>
      <c r="B7" s="72">
        <v>780000</v>
      </c>
      <c r="C7" s="75"/>
      <c r="D7" s="75"/>
      <c r="E7" s="75">
        <f t="shared" si="0"/>
        <v>780000</v>
      </c>
      <c r="F7" s="75" t="s">
        <v>248</v>
      </c>
      <c r="G7" s="75">
        <v>4666962</v>
      </c>
    </row>
    <row r="8" spans="1:7" ht="21.75" x14ac:dyDescent="0.5">
      <c r="A8" s="73" t="s">
        <v>221</v>
      </c>
      <c r="B8" s="72">
        <v>500000</v>
      </c>
      <c r="C8" s="75"/>
      <c r="D8" s="75"/>
      <c r="E8" s="75">
        <f t="shared" si="0"/>
        <v>500000</v>
      </c>
      <c r="F8" s="75" t="s">
        <v>215</v>
      </c>
      <c r="G8" s="75">
        <v>390372.01</v>
      </c>
    </row>
    <row r="9" spans="1:7" ht="21.75" x14ac:dyDescent="0.5">
      <c r="A9" s="73" t="s">
        <v>222</v>
      </c>
      <c r="B9" s="72">
        <v>565000</v>
      </c>
      <c r="C9" s="75"/>
      <c r="D9" s="75"/>
      <c r="E9" s="75">
        <f t="shared" si="0"/>
        <v>565000</v>
      </c>
      <c r="F9" s="75" t="s">
        <v>216</v>
      </c>
      <c r="G9" s="75">
        <v>650000</v>
      </c>
    </row>
    <row r="10" spans="1:7" ht="21.75" x14ac:dyDescent="0.5">
      <c r="A10" s="73" t="s">
        <v>223</v>
      </c>
      <c r="B10" s="72">
        <v>1798000</v>
      </c>
      <c r="C10" s="75"/>
      <c r="D10" s="75"/>
      <c r="E10" s="75">
        <f t="shared" si="0"/>
        <v>1798000</v>
      </c>
      <c r="F10" s="75"/>
      <c r="G10" s="75"/>
    </row>
    <row r="11" spans="1:7" ht="21.75" x14ac:dyDescent="0.5">
      <c r="A11" s="73" t="s">
        <v>247</v>
      </c>
      <c r="B11" s="72">
        <v>50000</v>
      </c>
      <c r="C11" s="75"/>
      <c r="D11" s="75"/>
      <c r="E11" s="75">
        <f t="shared" si="0"/>
        <v>50000</v>
      </c>
      <c r="F11" s="75"/>
      <c r="G11" s="75"/>
    </row>
    <row r="12" spans="1:7" ht="21.75" x14ac:dyDescent="0.5">
      <c r="A12" s="71" t="s">
        <v>210</v>
      </c>
      <c r="B12" s="75"/>
      <c r="C12" s="75"/>
      <c r="D12" s="75"/>
      <c r="E12" s="75"/>
      <c r="F12" s="75"/>
      <c r="G12" s="75"/>
    </row>
    <row r="13" spans="1:7" ht="21.75" x14ac:dyDescent="0.5">
      <c r="A13" s="73" t="s">
        <v>34</v>
      </c>
      <c r="B13" s="75">
        <v>1852768.69</v>
      </c>
      <c r="C13" s="75">
        <v>97500</v>
      </c>
      <c r="D13" s="72">
        <v>1200</v>
      </c>
      <c r="E13" s="75">
        <f>SUM(B13+C13-D13)</f>
        <v>1949068.69</v>
      </c>
      <c r="F13" s="75"/>
      <c r="G13" s="75"/>
    </row>
    <row r="14" spans="1:7" ht="21.75" x14ac:dyDescent="0.5">
      <c r="A14" s="73" t="s">
        <v>38</v>
      </c>
      <c r="B14" s="75">
        <v>3481500</v>
      </c>
      <c r="C14" s="72" t="s">
        <v>249</v>
      </c>
      <c r="D14" s="101" t="s">
        <v>245</v>
      </c>
      <c r="E14" s="75">
        <f>SUM(B14:D14)</f>
        <v>3481500</v>
      </c>
      <c r="F14" s="75"/>
      <c r="G14" s="75"/>
    </row>
    <row r="15" spans="1:7" ht="21.75" x14ac:dyDescent="0.5">
      <c r="A15" s="73" t="s">
        <v>39</v>
      </c>
      <c r="B15" s="75">
        <v>721375</v>
      </c>
      <c r="C15" s="72">
        <v>15000</v>
      </c>
      <c r="D15" s="101" t="s">
        <v>245</v>
      </c>
      <c r="E15" s="75">
        <f>SUM(B15:D15)</f>
        <v>736375</v>
      </c>
      <c r="F15" s="75"/>
      <c r="G15" s="75"/>
    </row>
    <row r="16" spans="1:7" ht="21.75" x14ac:dyDescent="0.5">
      <c r="A16" s="73" t="s">
        <v>41</v>
      </c>
      <c r="B16" s="75">
        <v>1435547</v>
      </c>
      <c r="C16" s="101" t="s">
        <v>245</v>
      </c>
      <c r="D16" s="101" t="s">
        <v>245</v>
      </c>
      <c r="E16" s="75">
        <f>SUM(B16:D16)</f>
        <v>1435547</v>
      </c>
      <c r="F16" s="75"/>
      <c r="G16" s="75"/>
    </row>
    <row r="17" spans="1:7" ht="21.75" x14ac:dyDescent="0.5">
      <c r="A17" s="73" t="s">
        <v>211</v>
      </c>
      <c r="B17" s="75">
        <v>319000</v>
      </c>
      <c r="C17" s="101" t="s">
        <v>245</v>
      </c>
      <c r="D17" s="101" t="s">
        <v>245</v>
      </c>
      <c r="E17" s="75">
        <f>SUM(B17:D17)</f>
        <v>319000</v>
      </c>
      <c r="F17" s="75"/>
      <c r="G17" s="75"/>
    </row>
    <row r="18" spans="1:7" ht="21.75" x14ac:dyDescent="0.5">
      <c r="A18" s="73" t="s">
        <v>36</v>
      </c>
      <c r="B18" s="75">
        <v>572652</v>
      </c>
      <c r="C18" s="72">
        <v>37000</v>
      </c>
      <c r="D18" s="72">
        <v>60000</v>
      </c>
      <c r="E18" s="75">
        <v>549652</v>
      </c>
      <c r="F18" s="75"/>
      <c r="G18" s="75"/>
    </row>
    <row r="19" spans="1:7" ht="21.75" x14ac:dyDescent="0.5">
      <c r="A19" s="73" t="s">
        <v>43</v>
      </c>
      <c r="B19" s="75">
        <v>160000</v>
      </c>
      <c r="C19" s="101" t="s">
        <v>249</v>
      </c>
      <c r="D19" s="101" t="s">
        <v>245</v>
      </c>
      <c r="E19" s="75">
        <f t="shared" ref="E19:E25" si="1">SUM(B19:D19)</f>
        <v>160000</v>
      </c>
      <c r="F19" s="75"/>
      <c r="G19" s="75"/>
    </row>
    <row r="20" spans="1:7" ht="21.75" x14ac:dyDescent="0.5">
      <c r="A20" s="73" t="s">
        <v>42</v>
      </c>
      <c r="B20" s="75">
        <v>318123</v>
      </c>
      <c r="C20" s="101" t="s">
        <v>249</v>
      </c>
      <c r="D20" s="101" t="s">
        <v>245</v>
      </c>
      <c r="E20" s="75">
        <f t="shared" si="1"/>
        <v>318123</v>
      </c>
      <c r="F20" s="75"/>
      <c r="G20" s="75"/>
    </row>
    <row r="21" spans="1:7" ht="21.75" x14ac:dyDescent="0.5">
      <c r="A21" s="73" t="s">
        <v>40</v>
      </c>
      <c r="B21" s="75">
        <v>15500</v>
      </c>
      <c r="C21" s="101" t="s">
        <v>245</v>
      </c>
      <c r="D21" s="101" t="s">
        <v>245</v>
      </c>
      <c r="E21" s="75">
        <f t="shared" si="1"/>
        <v>15500</v>
      </c>
      <c r="F21" s="75"/>
      <c r="G21" s="75"/>
    </row>
    <row r="22" spans="1:7" ht="21.75" x14ac:dyDescent="0.5">
      <c r="A22" s="73" t="s">
        <v>212</v>
      </c>
      <c r="B22" s="75">
        <v>148800</v>
      </c>
      <c r="C22" s="101" t="s">
        <v>245</v>
      </c>
      <c r="D22" s="101" t="s">
        <v>245</v>
      </c>
      <c r="E22" s="75">
        <f t="shared" si="1"/>
        <v>148800</v>
      </c>
      <c r="F22" s="75"/>
      <c r="G22" s="75"/>
    </row>
    <row r="23" spans="1:7" ht="21.75" x14ac:dyDescent="0.5">
      <c r="A23" s="73" t="s">
        <v>35</v>
      </c>
      <c r="B23" s="75">
        <v>37000</v>
      </c>
      <c r="C23" s="102">
        <v>19000</v>
      </c>
      <c r="D23" s="76" t="s">
        <v>245</v>
      </c>
      <c r="E23" s="75">
        <f t="shared" si="1"/>
        <v>56000</v>
      </c>
      <c r="F23" s="73"/>
      <c r="G23" s="75"/>
    </row>
    <row r="24" spans="1:7" ht="21.75" x14ac:dyDescent="0.5">
      <c r="A24" s="73" t="s">
        <v>37</v>
      </c>
      <c r="B24" s="75">
        <v>40000</v>
      </c>
      <c r="C24" s="103" t="s">
        <v>245</v>
      </c>
      <c r="D24" s="101" t="s">
        <v>245</v>
      </c>
      <c r="E24" s="75">
        <f t="shared" si="1"/>
        <v>40000</v>
      </c>
      <c r="F24" s="73"/>
      <c r="G24" s="75"/>
    </row>
    <row r="25" spans="1:7" ht="21.75" x14ac:dyDescent="0.5">
      <c r="A25" s="73" t="s">
        <v>44</v>
      </c>
      <c r="B25" s="75">
        <v>144000</v>
      </c>
      <c r="C25" s="103" t="s">
        <v>249</v>
      </c>
      <c r="D25" s="76" t="s">
        <v>245</v>
      </c>
      <c r="E25" s="75">
        <f t="shared" si="1"/>
        <v>144000</v>
      </c>
      <c r="F25" s="73"/>
      <c r="G25" s="75"/>
    </row>
    <row r="26" spans="1:7" ht="21.75" x14ac:dyDescent="0.5">
      <c r="A26" s="82" t="s">
        <v>213</v>
      </c>
      <c r="B26" s="104" t="s">
        <v>245</v>
      </c>
      <c r="C26" s="105">
        <v>97000</v>
      </c>
      <c r="D26" s="104" t="s">
        <v>245</v>
      </c>
      <c r="E26" s="106">
        <f>SUM(C26:D26)</f>
        <v>97000</v>
      </c>
      <c r="F26" s="82"/>
      <c r="G26" s="75"/>
    </row>
    <row r="27" spans="1:7" ht="22.5" thickBot="1" x14ac:dyDescent="0.55000000000000004">
      <c r="A27" s="45"/>
      <c r="B27" s="107">
        <f>SUM(B5:B26)</f>
        <v>14127865.689999999</v>
      </c>
      <c r="C27" s="107">
        <f>SUM(C13:C26)</f>
        <v>265500</v>
      </c>
      <c r="D27" s="108">
        <f>SUM(D13:D26)</f>
        <v>61200</v>
      </c>
      <c r="E27" s="107">
        <f>SUM(E5:E26)</f>
        <v>14332165.689999999</v>
      </c>
      <c r="F27" s="107"/>
      <c r="G27" s="107">
        <f>SUM(G5:G26)</f>
        <v>14332165.689999999</v>
      </c>
    </row>
    <row r="28" spans="1:7" ht="15" thickTop="1" x14ac:dyDescent="0.2"/>
  </sheetData>
  <mergeCells count="3">
    <mergeCell ref="A1:G1"/>
    <mergeCell ref="A2:G2"/>
    <mergeCell ref="A3:G3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6" sqref="E6"/>
    </sheetView>
  </sheetViews>
  <sheetFormatPr defaultColWidth="9" defaultRowHeight="24" x14ac:dyDescent="0.55000000000000004"/>
  <cols>
    <col min="1" max="1" width="3.75" style="23" customWidth="1"/>
    <col min="2" max="2" width="5" style="23" customWidth="1"/>
    <col min="3" max="3" width="29.25" style="23" customWidth="1"/>
    <col min="4" max="4" width="10.75" style="23" customWidth="1"/>
    <col min="5" max="5" width="20.875" style="22" customWidth="1"/>
    <col min="6" max="6" width="3.125" style="22" customWidth="1"/>
    <col min="7" max="7" width="20.375" style="22" customWidth="1"/>
    <col min="8" max="16384" width="9" style="23"/>
  </cols>
  <sheetData>
    <row r="1" spans="1:7" x14ac:dyDescent="0.55000000000000004">
      <c r="A1" s="323" t="s">
        <v>250</v>
      </c>
      <c r="B1" s="323"/>
      <c r="C1" s="323"/>
      <c r="D1" s="323"/>
      <c r="E1" s="323"/>
      <c r="F1" s="323"/>
      <c r="G1" s="323"/>
    </row>
    <row r="2" spans="1:7" x14ac:dyDescent="0.55000000000000004">
      <c r="A2" s="323" t="s">
        <v>20</v>
      </c>
      <c r="B2" s="323"/>
      <c r="C2" s="323"/>
      <c r="D2" s="323"/>
      <c r="E2" s="323"/>
      <c r="F2" s="323"/>
      <c r="G2" s="323"/>
    </row>
    <row r="3" spans="1:7" x14ac:dyDescent="0.55000000000000004">
      <c r="A3" s="303" t="s">
        <v>21</v>
      </c>
      <c r="B3" s="303"/>
      <c r="C3" s="303"/>
      <c r="D3" s="303"/>
      <c r="E3" s="303"/>
      <c r="F3" s="303"/>
      <c r="G3" s="303"/>
    </row>
    <row r="4" spans="1:7" x14ac:dyDescent="0.55000000000000004">
      <c r="A4" s="30"/>
      <c r="B4" s="30"/>
      <c r="C4" s="30"/>
      <c r="D4" s="30"/>
      <c r="E4" s="30"/>
      <c r="F4" s="30"/>
      <c r="G4" s="41"/>
    </row>
    <row r="5" spans="1:7" x14ac:dyDescent="0.55000000000000004">
      <c r="A5" s="24" t="s">
        <v>316</v>
      </c>
      <c r="E5" s="170" t="s">
        <v>74</v>
      </c>
      <c r="F5" s="170"/>
      <c r="G5" s="170" t="s">
        <v>57</v>
      </c>
    </row>
    <row r="6" spans="1:7" x14ac:dyDescent="0.55000000000000004">
      <c r="B6" s="23" t="s">
        <v>51</v>
      </c>
    </row>
    <row r="7" spans="1:7" x14ac:dyDescent="0.55000000000000004">
      <c r="B7" s="319" t="s">
        <v>126</v>
      </c>
      <c r="C7" s="320"/>
      <c r="D7" s="320"/>
    </row>
    <row r="8" spans="1:7" x14ac:dyDescent="0.55000000000000004">
      <c r="B8" s="33" t="s">
        <v>50</v>
      </c>
      <c r="C8" s="319" t="s">
        <v>128</v>
      </c>
      <c r="D8" s="320"/>
      <c r="E8" s="34">
        <v>24147080.780000001</v>
      </c>
      <c r="G8" s="22">
        <v>22410228.530000001</v>
      </c>
    </row>
    <row r="9" spans="1:7" x14ac:dyDescent="0.55000000000000004">
      <c r="B9" s="33" t="s">
        <v>50</v>
      </c>
      <c r="C9" s="319" t="s">
        <v>129</v>
      </c>
      <c r="D9" s="320"/>
      <c r="E9" s="34">
        <v>0</v>
      </c>
      <c r="G9" s="22">
        <v>0</v>
      </c>
    </row>
    <row r="10" spans="1:7" x14ac:dyDescent="0.55000000000000004">
      <c r="B10" s="33" t="s">
        <v>50</v>
      </c>
      <c r="C10" s="319"/>
      <c r="D10" s="320"/>
      <c r="E10" s="34"/>
    </row>
    <row r="11" spans="1:7" x14ac:dyDescent="0.55000000000000004">
      <c r="B11" s="33"/>
      <c r="C11" s="33"/>
      <c r="D11" s="36" t="s">
        <v>49</v>
      </c>
      <c r="E11" s="37">
        <f>SUM(E8:E10)</f>
        <v>24147080.780000001</v>
      </c>
      <c r="G11" s="37">
        <f>SUM(G8:G10)</f>
        <v>22410228.530000001</v>
      </c>
    </row>
    <row r="12" spans="1:7" x14ac:dyDescent="0.55000000000000004">
      <c r="B12" s="319" t="s">
        <v>112</v>
      </c>
      <c r="C12" s="320"/>
      <c r="D12" s="320"/>
      <c r="E12" s="34"/>
    </row>
    <row r="13" spans="1:7" x14ac:dyDescent="0.55000000000000004">
      <c r="B13" s="33" t="s">
        <v>50</v>
      </c>
      <c r="C13" s="319" t="s">
        <v>130</v>
      </c>
      <c r="D13" s="320"/>
      <c r="E13" s="34">
        <v>3376035.82</v>
      </c>
      <c r="G13" s="22">
        <v>757346.81</v>
      </c>
    </row>
    <row r="14" spans="1:7" x14ac:dyDescent="0.55000000000000004">
      <c r="B14" s="33" t="s">
        <v>50</v>
      </c>
      <c r="C14" s="319" t="s">
        <v>131</v>
      </c>
      <c r="D14" s="320"/>
      <c r="E14" s="34">
        <v>1791630.89</v>
      </c>
      <c r="G14" s="22">
        <v>1784407.74</v>
      </c>
    </row>
    <row r="15" spans="1:7" x14ac:dyDescent="0.55000000000000004">
      <c r="B15" s="33" t="s">
        <v>50</v>
      </c>
      <c r="C15" s="319" t="s">
        <v>129</v>
      </c>
      <c r="D15" s="320"/>
      <c r="E15" s="34">
        <v>0</v>
      </c>
      <c r="G15" s="22">
        <v>0</v>
      </c>
    </row>
    <row r="16" spans="1:7" x14ac:dyDescent="0.55000000000000004">
      <c r="B16" s="33"/>
      <c r="C16" s="33"/>
      <c r="D16" s="36" t="s">
        <v>49</v>
      </c>
      <c r="E16" s="37">
        <f>SUM(E13:E15)</f>
        <v>5167666.71</v>
      </c>
      <c r="G16" s="37">
        <f>SUM(G13:G15)</f>
        <v>2541754.5499999998</v>
      </c>
    </row>
    <row r="17" spans="2:7" x14ac:dyDescent="0.55000000000000004">
      <c r="B17" s="319" t="s">
        <v>127</v>
      </c>
      <c r="C17" s="320"/>
      <c r="D17" s="320"/>
      <c r="E17" s="39"/>
      <c r="G17" s="40"/>
    </row>
    <row r="18" spans="2:7" x14ac:dyDescent="0.55000000000000004">
      <c r="B18" s="33" t="s">
        <v>50</v>
      </c>
      <c r="C18" s="319" t="s">
        <v>132</v>
      </c>
      <c r="D18" s="320"/>
      <c r="E18" s="34">
        <v>2236484.9500000002</v>
      </c>
      <c r="G18" s="22">
        <v>2228232.86</v>
      </c>
    </row>
    <row r="19" spans="2:7" x14ac:dyDescent="0.55000000000000004">
      <c r="B19" s="33" t="s">
        <v>50</v>
      </c>
      <c r="C19" s="321" t="s">
        <v>133</v>
      </c>
      <c r="D19" s="322"/>
      <c r="E19" s="34">
        <v>4440059.88</v>
      </c>
      <c r="G19" s="22">
        <v>4391121.88</v>
      </c>
    </row>
    <row r="20" spans="2:7" x14ac:dyDescent="0.55000000000000004">
      <c r="B20" s="33" t="s">
        <v>50</v>
      </c>
      <c r="C20" s="319" t="s">
        <v>113</v>
      </c>
      <c r="D20" s="320"/>
      <c r="E20" s="34">
        <v>0</v>
      </c>
      <c r="G20" s="22">
        <v>0</v>
      </c>
    </row>
    <row r="21" spans="2:7" x14ac:dyDescent="0.55000000000000004">
      <c r="B21" s="33"/>
      <c r="C21" s="33"/>
      <c r="D21" s="36" t="s">
        <v>49</v>
      </c>
      <c r="E21" s="37">
        <f>SUM(E18:E20)</f>
        <v>6676544.8300000001</v>
      </c>
      <c r="G21" s="37">
        <f>SUM(G18:G20)</f>
        <v>6619354.7400000002</v>
      </c>
    </row>
    <row r="22" spans="2:7" ht="24.75" thickBot="1" x14ac:dyDescent="0.6">
      <c r="B22" s="324" t="s">
        <v>55</v>
      </c>
      <c r="C22" s="320"/>
      <c r="D22" s="320"/>
      <c r="E22" s="38">
        <f>SUM(E11,E16,E21)</f>
        <v>35991292.32</v>
      </c>
      <c r="G22" s="38">
        <f>SUM(G11,G16,G21)</f>
        <v>31571337.82</v>
      </c>
    </row>
    <row r="23" spans="2:7" ht="24.75" thickTop="1" x14ac:dyDescent="0.55000000000000004">
      <c r="B23" s="35" t="s">
        <v>50</v>
      </c>
      <c r="C23" s="324" t="s">
        <v>50</v>
      </c>
      <c r="D23" s="320"/>
      <c r="E23" s="31" t="s">
        <v>50</v>
      </c>
    </row>
    <row r="25" spans="2:7" x14ac:dyDescent="0.55000000000000004">
      <c r="B25" s="319"/>
      <c r="C25" s="320"/>
      <c r="D25" s="320"/>
    </row>
    <row r="26" spans="2:7" x14ac:dyDescent="0.55000000000000004">
      <c r="B26" s="33"/>
      <c r="C26" s="319"/>
      <c r="D26" s="320"/>
    </row>
    <row r="27" spans="2:7" x14ac:dyDescent="0.55000000000000004">
      <c r="B27" s="33"/>
      <c r="C27" s="319"/>
      <c r="D27" s="320"/>
    </row>
    <row r="28" spans="2:7" x14ac:dyDescent="0.55000000000000004">
      <c r="B28" s="33"/>
      <c r="C28" s="319"/>
      <c r="D28" s="320"/>
    </row>
    <row r="29" spans="2:7" x14ac:dyDescent="0.55000000000000004">
      <c r="B29" s="319"/>
      <c r="C29" s="320"/>
      <c r="D29" s="320"/>
    </row>
    <row r="30" spans="2:7" x14ac:dyDescent="0.55000000000000004">
      <c r="B30" s="33"/>
      <c r="C30" s="319"/>
      <c r="D30" s="320"/>
    </row>
    <row r="31" spans="2:7" x14ac:dyDescent="0.55000000000000004">
      <c r="B31" s="33"/>
      <c r="C31" s="319"/>
      <c r="D31" s="320"/>
    </row>
    <row r="32" spans="2:7" x14ac:dyDescent="0.55000000000000004">
      <c r="B32" s="33"/>
      <c r="C32" s="319"/>
      <c r="D32" s="320"/>
    </row>
  </sheetData>
  <mergeCells count="25">
    <mergeCell ref="C15:D15"/>
    <mergeCell ref="B22:D22"/>
    <mergeCell ref="C23:D23"/>
    <mergeCell ref="C9:D9"/>
    <mergeCell ref="C10:D10"/>
    <mergeCell ref="B12:D12"/>
    <mergeCell ref="C13:D13"/>
    <mergeCell ref="C14:D14"/>
    <mergeCell ref="A1:G1"/>
    <mergeCell ref="A2:G2"/>
    <mergeCell ref="A3:G3"/>
    <mergeCell ref="B7:D7"/>
    <mergeCell ref="C8:D8"/>
    <mergeCell ref="C30:D30"/>
    <mergeCell ref="C31:D31"/>
    <mergeCell ref="C32:D32"/>
    <mergeCell ref="B17:D17"/>
    <mergeCell ref="C18:D18"/>
    <mergeCell ref="C19:D19"/>
    <mergeCell ref="C20:D20"/>
    <mergeCell ref="B25:D25"/>
    <mergeCell ref="C26:D26"/>
    <mergeCell ref="C27:D27"/>
    <mergeCell ref="C28:D28"/>
    <mergeCell ref="B29:D29"/>
  </mergeCells>
  <printOptions horizontalCentered="1"/>
  <pageMargins left="0.47244094488188981" right="0.47244094488188981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0" sqref="E10"/>
    </sheetView>
  </sheetViews>
  <sheetFormatPr defaultColWidth="9" defaultRowHeight="24" x14ac:dyDescent="0.55000000000000004"/>
  <cols>
    <col min="1" max="5" width="9" style="1"/>
    <col min="6" max="6" width="14.875" style="4" customWidth="1"/>
    <col min="7" max="7" width="3.125" style="4" customWidth="1"/>
    <col min="8" max="8" width="14.875" style="4" customWidth="1"/>
    <col min="9" max="16384" width="9" style="1"/>
  </cols>
  <sheetData>
    <row r="1" spans="1:8" s="23" customFormat="1" x14ac:dyDescent="0.55000000000000004">
      <c r="A1" s="302" t="s">
        <v>250</v>
      </c>
      <c r="B1" s="302"/>
      <c r="C1" s="302"/>
      <c r="D1" s="302"/>
      <c r="E1" s="302"/>
      <c r="F1" s="302"/>
      <c r="G1" s="302"/>
      <c r="H1" s="302"/>
    </row>
    <row r="2" spans="1:8" s="23" customFormat="1" x14ac:dyDescent="0.55000000000000004">
      <c r="A2" s="302" t="s">
        <v>20</v>
      </c>
      <c r="B2" s="302"/>
      <c r="C2" s="302"/>
      <c r="D2" s="302"/>
      <c r="E2" s="302"/>
      <c r="F2" s="302"/>
      <c r="G2" s="302"/>
      <c r="H2" s="302"/>
    </row>
    <row r="3" spans="1:8" s="23" customFormat="1" x14ac:dyDescent="0.55000000000000004">
      <c r="A3" s="303" t="s">
        <v>21</v>
      </c>
      <c r="B3" s="303"/>
      <c r="C3" s="303"/>
      <c r="D3" s="303"/>
      <c r="E3" s="303"/>
      <c r="F3" s="303"/>
      <c r="G3" s="303"/>
      <c r="H3" s="303"/>
    </row>
    <row r="4" spans="1:8" s="23" customFormat="1" x14ac:dyDescent="0.55000000000000004">
      <c r="A4" s="30"/>
      <c r="B4" s="30"/>
      <c r="C4" s="30"/>
      <c r="D4" s="30"/>
      <c r="E4" s="30"/>
      <c r="F4" s="30"/>
      <c r="G4" s="30"/>
      <c r="H4" s="30"/>
    </row>
    <row r="5" spans="1:8" s="23" customFormat="1" x14ac:dyDescent="0.55000000000000004">
      <c r="A5" s="24" t="s">
        <v>317</v>
      </c>
      <c r="D5" s="22"/>
      <c r="E5" s="25"/>
      <c r="F5" s="28"/>
      <c r="G5" s="28"/>
      <c r="H5" s="22"/>
    </row>
    <row r="6" spans="1:8" s="23" customFormat="1" x14ac:dyDescent="0.55000000000000004">
      <c r="A6" s="24"/>
      <c r="D6" s="22"/>
      <c r="E6" s="25"/>
      <c r="F6" s="25" t="s">
        <v>74</v>
      </c>
      <c r="G6" s="25"/>
      <c r="H6" s="29" t="s">
        <v>57</v>
      </c>
    </row>
    <row r="7" spans="1:8" x14ac:dyDescent="0.55000000000000004">
      <c r="B7" s="1" t="s">
        <v>134</v>
      </c>
      <c r="F7" s="4">
        <v>3174326</v>
      </c>
      <c r="H7" s="4">
        <v>0</v>
      </c>
    </row>
    <row r="8" spans="1:8" x14ac:dyDescent="0.55000000000000004">
      <c r="B8" s="1" t="s">
        <v>135</v>
      </c>
      <c r="F8" s="4">
        <v>3697666</v>
      </c>
      <c r="H8" s="4">
        <v>0</v>
      </c>
    </row>
    <row r="9" spans="1:8" x14ac:dyDescent="0.55000000000000004">
      <c r="B9" s="1" t="s">
        <v>172</v>
      </c>
      <c r="H9" s="4">
        <v>102300</v>
      </c>
    </row>
    <row r="10" spans="1:8" x14ac:dyDescent="0.55000000000000004">
      <c r="B10" s="1" t="s">
        <v>170</v>
      </c>
      <c r="H10" s="4">
        <v>3568228</v>
      </c>
    </row>
    <row r="11" spans="1:8" x14ac:dyDescent="0.55000000000000004">
      <c r="B11" s="1" t="s">
        <v>171</v>
      </c>
      <c r="H11" s="4">
        <v>2311832</v>
      </c>
    </row>
    <row r="12" spans="1:8" x14ac:dyDescent="0.55000000000000004">
      <c r="F12" s="6"/>
      <c r="H12" s="6"/>
    </row>
    <row r="13" spans="1:8" ht="24.75" thickBot="1" x14ac:dyDescent="0.6">
      <c r="B13" s="2" t="s">
        <v>49</v>
      </c>
      <c r="F13" s="7">
        <f>SUM(F7:F12)</f>
        <v>6871992</v>
      </c>
      <c r="H13" s="7">
        <f>SUM(H7:H12)</f>
        <v>5982360</v>
      </c>
    </row>
    <row r="14" spans="1:8" ht="24.75" thickTop="1" x14ac:dyDescent="0.55000000000000004"/>
  </sheetData>
  <mergeCells count="3">
    <mergeCell ref="A1:H1"/>
    <mergeCell ref="A2:H2"/>
    <mergeCell ref="A3:H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6" sqref="G26"/>
    </sheetView>
  </sheetViews>
  <sheetFormatPr defaultColWidth="9" defaultRowHeight="24" x14ac:dyDescent="0.55000000000000004"/>
  <cols>
    <col min="1" max="1" width="25.625" style="231" customWidth="1"/>
    <col min="2" max="2" width="9" style="254"/>
    <col min="3" max="3" width="7.75" style="255" customWidth="1"/>
    <col min="4" max="4" width="16.25" style="256" customWidth="1"/>
    <col min="5" max="5" width="9" style="254"/>
    <col min="6" max="6" width="7.625" style="255" customWidth="1"/>
    <col min="7" max="7" width="16.25" style="256" customWidth="1"/>
    <col min="8" max="16384" width="9" style="231"/>
  </cols>
  <sheetData>
    <row r="1" spans="1:8" s="23" customFormat="1" x14ac:dyDescent="0.55000000000000004">
      <c r="A1" s="302" t="s">
        <v>250</v>
      </c>
      <c r="B1" s="302"/>
      <c r="C1" s="302"/>
      <c r="D1" s="302"/>
      <c r="E1" s="302"/>
      <c r="F1" s="302"/>
      <c r="G1" s="302"/>
      <c r="H1" s="26"/>
    </row>
    <row r="2" spans="1:8" s="23" customFormat="1" x14ac:dyDescent="0.55000000000000004">
      <c r="A2" s="302" t="s">
        <v>20</v>
      </c>
      <c r="B2" s="302"/>
      <c r="C2" s="302"/>
      <c r="D2" s="302"/>
      <c r="E2" s="302"/>
      <c r="F2" s="302"/>
      <c r="G2" s="302"/>
      <c r="H2" s="26"/>
    </row>
    <row r="3" spans="1:8" s="23" customFormat="1" x14ac:dyDescent="0.55000000000000004">
      <c r="A3" s="303" t="s">
        <v>21</v>
      </c>
      <c r="B3" s="303"/>
      <c r="C3" s="303"/>
      <c r="D3" s="303"/>
      <c r="E3" s="303"/>
      <c r="F3" s="303"/>
      <c r="G3" s="303"/>
      <c r="H3" s="27"/>
    </row>
    <row r="4" spans="1:8" s="23" customFormat="1" x14ac:dyDescent="0.55000000000000004">
      <c r="A4" s="24" t="s">
        <v>236</v>
      </c>
      <c r="B4" s="44"/>
      <c r="C4" s="42"/>
      <c r="D4" s="22"/>
      <c r="E4" s="25"/>
      <c r="F4" s="43"/>
      <c r="G4" s="28"/>
      <c r="H4" s="22"/>
    </row>
    <row r="5" spans="1:8" x14ac:dyDescent="0.55000000000000004">
      <c r="A5" s="327" t="s">
        <v>58</v>
      </c>
      <c r="B5" s="325">
        <v>2561</v>
      </c>
      <c r="C5" s="325"/>
      <c r="D5" s="325"/>
      <c r="E5" s="325">
        <v>2560</v>
      </c>
      <c r="F5" s="325"/>
      <c r="G5" s="325"/>
    </row>
    <row r="6" spans="1:8" s="235" customFormat="1" ht="48" x14ac:dyDescent="0.2">
      <c r="A6" s="327"/>
      <c r="B6" s="232" t="s">
        <v>59</v>
      </c>
      <c r="C6" s="233" t="s">
        <v>60</v>
      </c>
      <c r="D6" s="234" t="s">
        <v>48</v>
      </c>
      <c r="E6" s="232" t="s">
        <v>59</v>
      </c>
      <c r="F6" s="233" t="s">
        <v>60</v>
      </c>
      <c r="G6" s="234" t="s">
        <v>48</v>
      </c>
    </row>
    <row r="7" spans="1:8" x14ac:dyDescent="0.55000000000000004">
      <c r="A7" s="236" t="s">
        <v>61</v>
      </c>
      <c r="B7" s="237">
        <v>2557</v>
      </c>
      <c r="C7" s="238"/>
      <c r="D7" s="239">
        <v>0</v>
      </c>
      <c r="E7" s="237">
        <v>2557</v>
      </c>
      <c r="F7" s="238"/>
      <c r="G7" s="239">
        <v>0</v>
      </c>
    </row>
    <row r="8" spans="1:8" x14ac:dyDescent="0.55000000000000004">
      <c r="A8" s="240"/>
      <c r="B8" s="241">
        <v>2558</v>
      </c>
      <c r="C8" s="242"/>
      <c r="D8" s="243">
        <v>0</v>
      </c>
      <c r="E8" s="241">
        <v>2558</v>
      </c>
      <c r="F8" s="242"/>
      <c r="G8" s="243">
        <v>0</v>
      </c>
    </row>
    <row r="9" spans="1:8" x14ac:dyDescent="0.55000000000000004">
      <c r="A9" s="240"/>
      <c r="B9" s="241">
        <v>2559</v>
      </c>
      <c r="C9" s="242">
        <v>1</v>
      </c>
      <c r="D9" s="243">
        <v>2025</v>
      </c>
      <c r="E9" s="241">
        <v>2559</v>
      </c>
      <c r="F9" s="242">
        <v>2</v>
      </c>
      <c r="G9" s="243">
        <v>2505</v>
      </c>
    </row>
    <row r="10" spans="1:8" x14ac:dyDescent="0.55000000000000004">
      <c r="A10" s="240"/>
      <c r="B10" s="241">
        <v>2560</v>
      </c>
      <c r="C10" s="242">
        <v>1</v>
      </c>
      <c r="D10" s="243">
        <v>2025</v>
      </c>
      <c r="E10" s="241">
        <v>2560</v>
      </c>
      <c r="F10" s="242">
        <v>3</v>
      </c>
      <c r="G10" s="243">
        <v>2553</v>
      </c>
    </row>
    <row r="11" spans="1:8" x14ac:dyDescent="0.55000000000000004">
      <c r="A11" s="244"/>
      <c r="B11" s="245">
        <v>2561</v>
      </c>
      <c r="C11" s="246">
        <v>1</v>
      </c>
      <c r="D11" s="247">
        <v>9260</v>
      </c>
      <c r="E11" s="245">
        <v>2561</v>
      </c>
      <c r="F11" s="246"/>
      <c r="G11" s="247">
        <v>0</v>
      </c>
    </row>
    <row r="12" spans="1:8" x14ac:dyDescent="0.55000000000000004">
      <c r="A12" s="325" t="s">
        <v>49</v>
      </c>
      <c r="B12" s="325"/>
      <c r="C12" s="248">
        <f>SUM(C7:C11)</f>
        <v>3</v>
      </c>
      <c r="D12" s="249">
        <f>SUM(D7:D11)</f>
        <v>13310</v>
      </c>
      <c r="E12" s="250"/>
      <c r="F12" s="248">
        <f>SUM(F7:F11)</f>
        <v>5</v>
      </c>
      <c r="G12" s="249">
        <f>SUM(G7:G11)</f>
        <v>5058</v>
      </c>
    </row>
    <row r="13" spans="1:8" x14ac:dyDescent="0.55000000000000004">
      <c r="A13" s="236" t="s">
        <v>62</v>
      </c>
      <c r="B13" s="237">
        <v>2557</v>
      </c>
      <c r="C13" s="238"/>
      <c r="D13" s="239">
        <v>0</v>
      </c>
      <c r="E13" s="237">
        <v>2557</v>
      </c>
      <c r="F13" s="238"/>
      <c r="G13" s="239">
        <v>0</v>
      </c>
    </row>
    <row r="14" spans="1:8" x14ac:dyDescent="0.55000000000000004">
      <c r="A14" s="240"/>
      <c r="B14" s="241">
        <v>2558</v>
      </c>
      <c r="C14" s="242">
        <v>16</v>
      </c>
      <c r="D14" s="243">
        <v>595</v>
      </c>
      <c r="E14" s="241">
        <v>2558</v>
      </c>
      <c r="F14" s="242">
        <v>25</v>
      </c>
      <c r="G14" s="243">
        <v>739.59</v>
      </c>
    </row>
    <row r="15" spans="1:8" x14ac:dyDescent="0.55000000000000004">
      <c r="A15" s="240"/>
      <c r="B15" s="241">
        <v>2559</v>
      </c>
      <c r="C15" s="242">
        <v>16</v>
      </c>
      <c r="D15" s="243">
        <v>732</v>
      </c>
      <c r="E15" s="241">
        <v>2559</v>
      </c>
      <c r="F15" s="242">
        <v>31</v>
      </c>
      <c r="G15" s="243">
        <v>1134.3</v>
      </c>
    </row>
    <row r="16" spans="1:8" x14ac:dyDescent="0.55000000000000004">
      <c r="A16" s="240"/>
      <c r="B16" s="241">
        <v>2560</v>
      </c>
      <c r="C16" s="242">
        <v>21</v>
      </c>
      <c r="D16" s="243">
        <v>1094</v>
      </c>
      <c r="E16" s="241">
        <v>2560</v>
      </c>
      <c r="F16" s="242">
        <v>56</v>
      </c>
      <c r="G16" s="243">
        <v>2108.0500000000002</v>
      </c>
    </row>
    <row r="17" spans="1:7" x14ac:dyDescent="0.55000000000000004">
      <c r="A17" s="244"/>
      <c r="B17" s="245">
        <v>2561</v>
      </c>
      <c r="C17" s="246">
        <v>36</v>
      </c>
      <c r="D17" s="247">
        <v>1592</v>
      </c>
      <c r="E17" s="245">
        <v>2561</v>
      </c>
      <c r="F17" s="246"/>
      <c r="G17" s="247">
        <v>0</v>
      </c>
    </row>
    <row r="18" spans="1:7" x14ac:dyDescent="0.55000000000000004">
      <c r="A18" s="325" t="s">
        <v>49</v>
      </c>
      <c r="B18" s="325"/>
      <c r="C18" s="248">
        <f>SUM(C13:C17)</f>
        <v>89</v>
      </c>
      <c r="D18" s="249">
        <f>SUM(D13:D17)</f>
        <v>4013</v>
      </c>
      <c r="E18" s="250"/>
      <c r="F18" s="248">
        <f>SUM(F13:F17)</f>
        <v>112</v>
      </c>
      <c r="G18" s="249">
        <f>SUM(G13:G17)</f>
        <v>3981.94</v>
      </c>
    </row>
    <row r="19" spans="1:7" x14ac:dyDescent="0.55000000000000004">
      <c r="A19" s="236" t="s">
        <v>63</v>
      </c>
      <c r="B19" s="237">
        <v>2557</v>
      </c>
      <c r="C19" s="238">
        <v>0</v>
      </c>
      <c r="D19" s="239">
        <v>0</v>
      </c>
      <c r="E19" s="237">
        <v>2557</v>
      </c>
      <c r="F19" s="238"/>
      <c r="G19" s="239">
        <v>0</v>
      </c>
    </row>
    <row r="20" spans="1:7" x14ac:dyDescent="0.55000000000000004">
      <c r="A20" s="240"/>
      <c r="B20" s="241">
        <v>2558</v>
      </c>
      <c r="C20" s="242">
        <v>0</v>
      </c>
      <c r="D20" s="243">
        <v>0</v>
      </c>
      <c r="E20" s="241">
        <v>2558</v>
      </c>
      <c r="F20" s="242"/>
      <c r="G20" s="243">
        <v>0</v>
      </c>
    </row>
    <row r="21" spans="1:7" x14ac:dyDescent="0.55000000000000004">
      <c r="A21" s="240"/>
      <c r="B21" s="241">
        <v>2559</v>
      </c>
      <c r="C21" s="242">
        <v>1</v>
      </c>
      <c r="D21" s="243">
        <v>1566</v>
      </c>
      <c r="E21" s="241">
        <v>2559</v>
      </c>
      <c r="F21" s="242">
        <v>1</v>
      </c>
      <c r="G21" s="243">
        <v>1566</v>
      </c>
    </row>
    <row r="22" spans="1:7" x14ac:dyDescent="0.55000000000000004">
      <c r="A22" s="240"/>
      <c r="B22" s="241">
        <v>2560</v>
      </c>
      <c r="C22" s="242">
        <v>1</v>
      </c>
      <c r="D22" s="243">
        <v>1566</v>
      </c>
      <c r="E22" s="241">
        <v>2560</v>
      </c>
      <c r="F22" s="242">
        <v>1</v>
      </c>
      <c r="G22" s="243">
        <v>1566</v>
      </c>
    </row>
    <row r="23" spans="1:7" x14ac:dyDescent="0.55000000000000004">
      <c r="A23" s="244"/>
      <c r="B23" s="245">
        <v>2561</v>
      </c>
      <c r="C23" s="246">
        <v>0</v>
      </c>
      <c r="D23" s="247">
        <v>0</v>
      </c>
      <c r="E23" s="245">
        <v>2561</v>
      </c>
      <c r="F23" s="246"/>
      <c r="G23" s="247">
        <v>0</v>
      </c>
    </row>
    <row r="24" spans="1:7" x14ac:dyDescent="0.55000000000000004">
      <c r="A24" s="325" t="s">
        <v>49</v>
      </c>
      <c r="B24" s="325"/>
      <c r="C24" s="248">
        <f>SUM(C19:C23)</f>
        <v>2</v>
      </c>
      <c r="D24" s="249">
        <f>SUM(D19:D23)</f>
        <v>3132</v>
      </c>
      <c r="E24" s="250"/>
      <c r="F24" s="248">
        <f>SUM(F19:F23)</f>
        <v>2</v>
      </c>
      <c r="G24" s="249">
        <f>SUM(G19:G23)</f>
        <v>3132</v>
      </c>
    </row>
    <row r="25" spans="1:7" ht="24.75" thickBot="1" x14ac:dyDescent="0.6">
      <c r="A25" s="326" t="s">
        <v>55</v>
      </c>
      <c r="B25" s="326"/>
      <c r="C25" s="251">
        <f>SUM(C12,C18,C24)</f>
        <v>94</v>
      </c>
      <c r="D25" s="293">
        <f>SUM(D12,D18,D24)</f>
        <v>20455</v>
      </c>
      <c r="E25" s="252"/>
      <c r="F25" s="251">
        <f>SUM(F12,F18,F24)</f>
        <v>119</v>
      </c>
      <c r="G25" s="253">
        <f>SUM(G12,G18,G24)</f>
        <v>12171.94</v>
      </c>
    </row>
    <row r="26" spans="1:7" ht="24.75" thickTop="1" x14ac:dyDescent="0.55000000000000004"/>
  </sheetData>
  <mergeCells count="10">
    <mergeCell ref="E5:G5"/>
    <mergeCell ref="A1:G1"/>
    <mergeCell ref="A2:G2"/>
    <mergeCell ref="A3:G3"/>
    <mergeCell ref="A5:A6"/>
    <mergeCell ref="A12:B12"/>
    <mergeCell ref="A18:B18"/>
    <mergeCell ref="A24:B24"/>
    <mergeCell ref="A25:B25"/>
    <mergeCell ref="B5:D5"/>
  </mergeCells>
  <printOptions horizontalCentered="1"/>
  <pageMargins left="0.59055118110236227" right="0.35433070866141736" top="0.74803149606299213" bottom="0.74803149606299213" header="0.31496062992125984" footer="0.31496062992125984"/>
  <pageSetup paperSize="9" orientation="portrait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8" sqref="H8"/>
    </sheetView>
  </sheetViews>
  <sheetFormatPr defaultColWidth="9" defaultRowHeight="24" x14ac:dyDescent="0.55000000000000004"/>
  <cols>
    <col min="1" max="4" width="9" style="1"/>
    <col min="5" max="5" width="10.875" style="1" customWidth="1"/>
    <col min="6" max="6" width="15.625" style="4" customWidth="1"/>
    <col min="7" max="7" width="3.125" style="4" customWidth="1"/>
    <col min="8" max="8" width="15.625" style="4" customWidth="1"/>
    <col min="9" max="16384" width="9" style="1"/>
  </cols>
  <sheetData>
    <row r="1" spans="1:8" s="23" customFormat="1" x14ac:dyDescent="0.55000000000000004">
      <c r="A1" s="302" t="s">
        <v>250</v>
      </c>
      <c r="B1" s="302"/>
      <c r="C1" s="302"/>
      <c r="D1" s="302"/>
      <c r="E1" s="302"/>
      <c r="F1" s="302"/>
      <c r="G1" s="302"/>
      <c r="H1" s="302"/>
    </row>
    <row r="2" spans="1:8" s="23" customFormat="1" x14ac:dyDescent="0.55000000000000004">
      <c r="A2" s="302" t="s">
        <v>20</v>
      </c>
      <c r="B2" s="302"/>
      <c r="C2" s="302"/>
      <c r="D2" s="302"/>
      <c r="E2" s="302"/>
      <c r="F2" s="302"/>
      <c r="G2" s="302"/>
      <c r="H2" s="302"/>
    </row>
    <row r="3" spans="1:8" s="23" customFormat="1" x14ac:dyDescent="0.55000000000000004">
      <c r="A3" s="303" t="s">
        <v>21</v>
      </c>
      <c r="B3" s="303"/>
      <c r="C3" s="303"/>
      <c r="D3" s="303"/>
      <c r="E3" s="303"/>
      <c r="F3" s="303"/>
      <c r="G3" s="303"/>
      <c r="H3" s="303"/>
    </row>
    <row r="4" spans="1:8" s="23" customFormat="1" x14ac:dyDescent="0.55000000000000004">
      <c r="A4" s="32"/>
      <c r="B4" s="32"/>
      <c r="C4" s="32"/>
      <c r="D4" s="32"/>
      <c r="E4" s="32"/>
      <c r="F4" s="32"/>
      <c r="G4" s="32"/>
      <c r="H4" s="32"/>
    </row>
    <row r="5" spans="1:8" s="23" customFormat="1" x14ac:dyDescent="0.55000000000000004">
      <c r="A5" s="24" t="s">
        <v>235</v>
      </c>
      <c r="D5" s="22"/>
      <c r="E5" s="25"/>
      <c r="F5" s="28"/>
      <c r="G5" s="28"/>
      <c r="H5" s="22"/>
    </row>
    <row r="6" spans="1:8" s="23" customFormat="1" x14ac:dyDescent="0.55000000000000004">
      <c r="A6" s="24"/>
      <c r="D6" s="22"/>
      <c r="E6" s="25"/>
      <c r="F6" s="170" t="s">
        <v>74</v>
      </c>
      <c r="G6" s="170"/>
      <c r="H6" s="171" t="s">
        <v>57</v>
      </c>
    </row>
    <row r="7" spans="1:8" x14ac:dyDescent="0.55000000000000004">
      <c r="B7" s="1" t="s">
        <v>173</v>
      </c>
      <c r="F7" s="4">
        <v>5100</v>
      </c>
      <c r="H7" s="4">
        <v>0</v>
      </c>
    </row>
    <row r="9" spans="1:8" x14ac:dyDescent="0.55000000000000004">
      <c r="B9" s="10" t="s">
        <v>33</v>
      </c>
    </row>
    <row r="10" spans="1:8" x14ac:dyDescent="0.55000000000000004">
      <c r="F10" s="6"/>
      <c r="H10" s="6"/>
    </row>
    <row r="11" spans="1:8" ht="24.75" thickBot="1" x14ac:dyDescent="0.6">
      <c r="B11" s="2" t="s">
        <v>49</v>
      </c>
      <c r="F11" s="7">
        <f>SUM(F7:F10)</f>
        <v>5100</v>
      </c>
      <c r="H11" s="7">
        <f>SUM(H7:H10)</f>
        <v>0</v>
      </c>
    </row>
    <row r="12" spans="1:8" ht="24.75" thickTop="1" x14ac:dyDescent="0.55000000000000004"/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verticalDpi="0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7" workbookViewId="0">
      <selection activeCell="F13" sqref="F13"/>
    </sheetView>
  </sheetViews>
  <sheetFormatPr defaultColWidth="9.125" defaultRowHeight="23.25" x14ac:dyDescent="0.55000000000000004"/>
  <cols>
    <col min="1" max="1" width="13.625" style="50" customWidth="1"/>
    <col min="2" max="2" width="14.25" style="50" customWidth="1"/>
    <col min="3" max="3" width="18.375" style="50" customWidth="1"/>
    <col min="4" max="4" width="12" style="50" customWidth="1"/>
    <col min="5" max="5" width="13.25" style="50" customWidth="1"/>
    <col min="6" max="6" width="35.75" style="50" customWidth="1"/>
    <col min="7" max="7" width="17.125" style="50" customWidth="1"/>
    <col min="8" max="16384" width="9.125" style="50"/>
  </cols>
  <sheetData>
    <row r="1" spans="1:7" x14ac:dyDescent="0.55000000000000004">
      <c r="A1" s="328" t="s">
        <v>250</v>
      </c>
      <c r="B1" s="328"/>
      <c r="C1" s="328"/>
      <c r="D1" s="328"/>
      <c r="E1" s="328"/>
      <c r="F1" s="328"/>
      <c r="G1" s="328"/>
    </row>
    <row r="2" spans="1:7" x14ac:dyDescent="0.55000000000000004">
      <c r="A2" s="328" t="s">
        <v>20</v>
      </c>
      <c r="B2" s="328"/>
      <c r="C2" s="328"/>
      <c r="D2" s="328"/>
      <c r="E2" s="328"/>
      <c r="F2" s="328"/>
      <c r="G2" s="328"/>
    </row>
    <row r="3" spans="1:7" x14ac:dyDescent="0.55000000000000004">
      <c r="A3" s="329" t="s">
        <v>21</v>
      </c>
      <c r="B3" s="329"/>
      <c r="C3" s="329"/>
      <c r="D3" s="329"/>
      <c r="E3" s="329"/>
      <c r="F3" s="329"/>
      <c r="G3" s="329"/>
    </row>
    <row r="4" spans="1:7" x14ac:dyDescent="0.55000000000000004">
      <c r="A4" s="52" t="s">
        <v>311</v>
      </c>
      <c r="B4" s="51"/>
      <c r="C4" s="51"/>
      <c r="D4" s="53"/>
      <c r="E4" s="64"/>
      <c r="F4" s="54"/>
      <c r="G4" s="65"/>
    </row>
    <row r="5" spans="1:7" x14ac:dyDescent="0.55000000000000004">
      <c r="A5" s="66" t="s">
        <v>52</v>
      </c>
      <c r="G5" s="67"/>
    </row>
    <row r="6" spans="1:7" x14ac:dyDescent="0.55000000000000004">
      <c r="A6" s="257" t="s">
        <v>53</v>
      </c>
      <c r="B6" s="257" t="s">
        <v>64</v>
      </c>
      <c r="C6" s="257" t="s">
        <v>65</v>
      </c>
      <c r="D6" s="257" t="s">
        <v>66</v>
      </c>
      <c r="E6" s="257" t="s">
        <v>67</v>
      </c>
      <c r="F6" s="257" t="s">
        <v>56</v>
      </c>
      <c r="G6" s="258" t="s">
        <v>48</v>
      </c>
    </row>
    <row r="7" spans="1:7" x14ac:dyDescent="0.55000000000000004">
      <c r="A7" s="97" t="s">
        <v>136</v>
      </c>
      <c r="B7" s="97" t="s">
        <v>97</v>
      </c>
      <c r="C7" s="97" t="s">
        <v>137</v>
      </c>
      <c r="D7" s="97" t="s">
        <v>87</v>
      </c>
      <c r="E7" s="97" t="s">
        <v>138</v>
      </c>
      <c r="F7" s="97" t="s">
        <v>139</v>
      </c>
      <c r="G7" s="292">
        <v>39301.68</v>
      </c>
    </row>
    <row r="8" spans="1:7" x14ac:dyDescent="0.55000000000000004">
      <c r="A8" s="98" t="s">
        <v>136</v>
      </c>
      <c r="B8" s="98" t="s">
        <v>97</v>
      </c>
      <c r="C8" s="98" t="s">
        <v>137</v>
      </c>
      <c r="D8" s="98" t="s">
        <v>87</v>
      </c>
      <c r="E8" s="98" t="s">
        <v>138</v>
      </c>
      <c r="F8" s="98" t="s">
        <v>139</v>
      </c>
      <c r="G8" s="289">
        <v>8602</v>
      </c>
    </row>
    <row r="9" spans="1:7" x14ac:dyDescent="0.55000000000000004">
      <c r="A9" s="98" t="s">
        <v>136</v>
      </c>
      <c r="B9" s="98" t="s">
        <v>97</v>
      </c>
      <c r="C9" s="98" t="s">
        <v>137</v>
      </c>
      <c r="D9" s="98" t="s">
        <v>87</v>
      </c>
      <c r="E9" s="98" t="s">
        <v>138</v>
      </c>
      <c r="F9" s="98" t="s">
        <v>139</v>
      </c>
      <c r="G9" s="289">
        <v>71654.66</v>
      </c>
    </row>
    <row r="10" spans="1:7" x14ac:dyDescent="0.55000000000000004">
      <c r="A10" s="98" t="s">
        <v>136</v>
      </c>
      <c r="B10" s="98" t="s">
        <v>97</v>
      </c>
      <c r="C10" s="98" t="s">
        <v>137</v>
      </c>
      <c r="D10" s="98" t="s">
        <v>87</v>
      </c>
      <c r="E10" s="98" t="s">
        <v>138</v>
      </c>
      <c r="F10" s="98" t="s">
        <v>139</v>
      </c>
      <c r="G10" s="289">
        <v>447154.54</v>
      </c>
    </row>
    <row r="11" spans="1:7" x14ac:dyDescent="0.55000000000000004">
      <c r="A11" s="98" t="s">
        <v>136</v>
      </c>
      <c r="B11" s="98" t="s">
        <v>140</v>
      </c>
      <c r="C11" s="98" t="s">
        <v>141</v>
      </c>
      <c r="D11" s="98" t="s">
        <v>142</v>
      </c>
      <c r="E11" s="98" t="s">
        <v>143</v>
      </c>
      <c r="F11" s="98" t="s">
        <v>144</v>
      </c>
      <c r="G11" s="289">
        <v>467000</v>
      </c>
    </row>
    <row r="12" spans="1:7" x14ac:dyDescent="0.55000000000000004">
      <c r="A12" s="98" t="s">
        <v>136</v>
      </c>
      <c r="B12" s="98" t="s">
        <v>140</v>
      </c>
      <c r="C12" s="98" t="s">
        <v>141</v>
      </c>
      <c r="D12" s="98" t="s">
        <v>142</v>
      </c>
      <c r="E12" s="98" t="s">
        <v>143</v>
      </c>
      <c r="F12" s="98" t="s">
        <v>145</v>
      </c>
      <c r="G12" s="289">
        <v>175000</v>
      </c>
    </row>
    <row r="13" spans="1:7" x14ac:dyDescent="0.55000000000000004">
      <c r="A13" s="98" t="s">
        <v>136</v>
      </c>
      <c r="B13" s="98" t="s">
        <v>140</v>
      </c>
      <c r="C13" s="98" t="s">
        <v>141</v>
      </c>
      <c r="D13" s="98" t="s">
        <v>142</v>
      </c>
      <c r="E13" s="98" t="s">
        <v>143</v>
      </c>
      <c r="F13" s="98" t="s">
        <v>145</v>
      </c>
      <c r="G13" s="289">
        <v>38000</v>
      </c>
    </row>
    <row r="14" spans="1:7" x14ac:dyDescent="0.55000000000000004">
      <c r="A14" s="98" t="s">
        <v>136</v>
      </c>
      <c r="B14" s="98" t="s">
        <v>140</v>
      </c>
      <c r="C14" s="98" t="s">
        <v>141</v>
      </c>
      <c r="D14" s="98" t="s">
        <v>142</v>
      </c>
      <c r="E14" s="98" t="s">
        <v>143</v>
      </c>
      <c r="F14" s="98" t="s">
        <v>146</v>
      </c>
      <c r="G14" s="289">
        <v>267000</v>
      </c>
    </row>
    <row r="15" spans="1:7" x14ac:dyDescent="0.55000000000000004">
      <c r="A15" s="98" t="s">
        <v>136</v>
      </c>
      <c r="B15" s="98" t="s">
        <v>140</v>
      </c>
      <c r="C15" s="98" t="s">
        <v>141</v>
      </c>
      <c r="D15" s="98" t="s">
        <v>142</v>
      </c>
      <c r="E15" s="98" t="s">
        <v>143</v>
      </c>
      <c r="F15" s="98" t="s">
        <v>147</v>
      </c>
      <c r="G15" s="289">
        <v>220000</v>
      </c>
    </row>
    <row r="16" spans="1:7" x14ac:dyDescent="0.55000000000000004">
      <c r="A16" s="98" t="s">
        <v>136</v>
      </c>
      <c r="B16" s="98" t="s">
        <v>151</v>
      </c>
      <c r="C16" s="98" t="s">
        <v>151</v>
      </c>
      <c r="D16" s="98" t="s">
        <v>85</v>
      </c>
      <c r="E16" s="98" t="s">
        <v>152</v>
      </c>
      <c r="F16" s="98" t="s">
        <v>153</v>
      </c>
      <c r="G16" s="289">
        <v>676060</v>
      </c>
    </row>
    <row r="17" spans="1:7" x14ac:dyDescent="0.55000000000000004">
      <c r="A17" s="98" t="s">
        <v>136</v>
      </c>
      <c r="B17" s="98" t="s">
        <v>98</v>
      </c>
      <c r="C17" s="98" t="s">
        <v>154</v>
      </c>
      <c r="D17" s="98" t="s">
        <v>86</v>
      </c>
      <c r="E17" s="98" t="s">
        <v>155</v>
      </c>
      <c r="F17" s="98" t="s">
        <v>156</v>
      </c>
      <c r="G17" s="289">
        <v>22000</v>
      </c>
    </row>
    <row r="18" spans="1:7" x14ac:dyDescent="0.55000000000000004">
      <c r="A18" s="98" t="s">
        <v>136</v>
      </c>
      <c r="B18" s="98" t="s">
        <v>140</v>
      </c>
      <c r="C18" s="98" t="s">
        <v>141</v>
      </c>
      <c r="D18" s="98" t="s">
        <v>142</v>
      </c>
      <c r="E18" s="98" t="s">
        <v>143</v>
      </c>
      <c r="F18" s="98" t="s">
        <v>157</v>
      </c>
      <c r="G18" s="289">
        <v>426000</v>
      </c>
    </row>
    <row r="19" spans="1:7" x14ac:dyDescent="0.55000000000000004">
      <c r="A19" s="98" t="s">
        <v>136</v>
      </c>
      <c r="B19" s="98" t="s">
        <v>140</v>
      </c>
      <c r="C19" s="98" t="s">
        <v>141</v>
      </c>
      <c r="D19" s="98" t="s">
        <v>142</v>
      </c>
      <c r="E19" s="98" t="s">
        <v>143</v>
      </c>
      <c r="F19" s="98" t="s">
        <v>158</v>
      </c>
      <c r="G19" s="289">
        <v>456000</v>
      </c>
    </row>
    <row r="20" spans="1:7" x14ac:dyDescent="0.55000000000000004">
      <c r="A20" s="98" t="s">
        <v>136</v>
      </c>
      <c r="B20" s="98" t="s">
        <v>140</v>
      </c>
      <c r="C20" s="98" t="s">
        <v>141</v>
      </c>
      <c r="D20" s="98" t="s">
        <v>142</v>
      </c>
      <c r="E20" s="98" t="s">
        <v>143</v>
      </c>
      <c r="F20" s="98" t="s">
        <v>159</v>
      </c>
      <c r="G20" s="289">
        <v>820000</v>
      </c>
    </row>
    <row r="21" spans="1:7" x14ac:dyDescent="0.55000000000000004">
      <c r="A21" s="98" t="s">
        <v>136</v>
      </c>
      <c r="B21" s="98" t="s">
        <v>140</v>
      </c>
      <c r="C21" s="98" t="s">
        <v>141</v>
      </c>
      <c r="D21" s="98" t="s">
        <v>142</v>
      </c>
      <c r="E21" s="98" t="s">
        <v>143</v>
      </c>
      <c r="F21" s="98" t="s">
        <v>160</v>
      </c>
      <c r="G21" s="289">
        <v>1408000</v>
      </c>
    </row>
    <row r="22" spans="1:7" x14ac:dyDescent="0.55000000000000004">
      <c r="A22" s="98" t="s">
        <v>148</v>
      </c>
      <c r="B22" s="98" t="s">
        <v>140</v>
      </c>
      <c r="C22" s="98" t="s">
        <v>141</v>
      </c>
      <c r="D22" s="98" t="s">
        <v>142</v>
      </c>
      <c r="E22" s="98" t="s">
        <v>143</v>
      </c>
      <c r="F22" s="98" t="s">
        <v>149</v>
      </c>
      <c r="G22" s="289">
        <v>3174326</v>
      </c>
    </row>
    <row r="23" spans="1:7" x14ac:dyDescent="0.55000000000000004">
      <c r="A23" s="290" t="s">
        <v>148</v>
      </c>
      <c r="B23" s="290" t="s">
        <v>140</v>
      </c>
      <c r="C23" s="290" t="s">
        <v>141</v>
      </c>
      <c r="D23" s="290" t="s">
        <v>142</v>
      </c>
      <c r="E23" s="290" t="s">
        <v>143</v>
      </c>
      <c r="F23" s="290" t="s">
        <v>150</v>
      </c>
      <c r="G23" s="291">
        <v>3697666</v>
      </c>
    </row>
    <row r="24" spans="1:7" x14ac:dyDescent="0.55000000000000004">
      <c r="A24" s="330" t="s">
        <v>49</v>
      </c>
      <c r="B24" s="330"/>
      <c r="C24" s="330"/>
      <c r="D24" s="330"/>
      <c r="E24" s="330"/>
      <c r="F24" s="330"/>
      <c r="G24" s="213">
        <f>SUM(G7:G23)</f>
        <v>12413764.879999999</v>
      </c>
    </row>
    <row r="27" spans="1:7" x14ac:dyDescent="0.55000000000000004">
      <c r="A27" s="66" t="s">
        <v>10</v>
      </c>
      <c r="G27" s="67"/>
    </row>
    <row r="28" spans="1:7" x14ac:dyDescent="0.55000000000000004">
      <c r="A28" s="257" t="s">
        <v>53</v>
      </c>
      <c r="B28" s="257" t="s">
        <v>64</v>
      </c>
      <c r="C28" s="257" t="s">
        <v>65</v>
      </c>
      <c r="D28" s="257" t="s">
        <v>66</v>
      </c>
      <c r="E28" s="257" t="s">
        <v>67</v>
      </c>
      <c r="F28" s="257" t="s">
        <v>56</v>
      </c>
      <c r="G28" s="258" t="s">
        <v>48</v>
      </c>
    </row>
    <row r="29" spans="1:7" x14ac:dyDescent="0.55000000000000004">
      <c r="A29" s="97" t="s">
        <v>136</v>
      </c>
      <c r="B29" s="97" t="s">
        <v>151</v>
      </c>
      <c r="C29" s="97" t="s">
        <v>151</v>
      </c>
      <c r="D29" s="97" t="s">
        <v>85</v>
      </c>
      <c r="E29" s="97" t="s">
        <v>152</v>
      </c>
      <c r="F29" s="97" t="s">
        <v>153</v>
      </c>
      <c r="G29" s="69">
        <v>590440</v>
      </c>
    </row>
    <row r="30" spans="1:7" x14ac:dyDescent="0.55000000000000004">
      <c r="A30" s="98" t="s">
        <v>136</v>
      </c>
      <c r="B30" s="98" t="s">
        <v>97</v>
      </c>
      <c r="C30" s="98" t="s">
        <v>154</v>
      </c>
      <c r="D30" s="98" t="s">
        <v>174</v>
      </c>
      <c r="E30" s="98" t="s">
        <v>138</v>
      </c>
      <c r="F30" s="98" t="s">
        <v>139</v>
      </c>
      <c r="G30" s="57">
        <v>83710</v>
      </c>
    </row>
    <row r="31" spans="1:7" x14ac:dyDescent="0.55000000000000004">
      <c r="A31" s="98" t="s">
        <v>136</v>
      </c>
      <c r="B31" s="98" t="s">
        <v>97</v>
      </c>
      <c r="C31" s="98" t="s">
        <v>137</v>
      </c>
      <c r="D31" s="98" t="s">
        <v>87</v>
      </c>
      <c r="E31" s="98" t="s">
        <v>138</v>
      </c>
      <c r="F31" s="98" t="s">
        <v>139</v>
      </c>
      <c r="G31" s="57">
        <v>589661.04</v>
      </c>
    </row>
    <row r="32" spans="1:7" x14ac:dyDescent="0.55000000000000004">
      <c r="A32" s="98" t="s">
        <v>136</v>
      </c>
      <c r="B32" s="98" t="s">
        <v>140</v>
      </c>
      <c r="C32" s="98" t="s">
        <v>141</v>
      </c>
      <c r="D32" s="98" t="s">
        <v>175</v>
      </c>
      <c r="E32" s="98" t="s">
        <v>176</v>
      </c>
      <c r="F32" s="98"/>
      <c r="G32" s="57">
        <v>1970000</v>
      </c>
    </row>
    <row r="33" spans="1:7" x14ac:dyDescent="0.55000000000000004">
      <c r="A33" s="98" t="s">
        <v>177</v>
      </c>
      <c r="B33" s="98" t="s">
        <v>140</v>
      </c>
      <c r="C33" s="98" t="s">
        <v>141</v>
      </c>
      <c r="D33" s="98" t="s">
        <v>175</v>
      </c>
      <c r="E33" s="98" t="s">
        <v>176</v>
      </c>
      <c r="F33" s="98" t="s">
        <v>178</v>
      </c>
      <c r="G33" s="57">
        <v>3568228</v>
      </c>
    </row>
    <row r="34" spans="1:7" x14ac:dyDescent="0.55000000000000004">
      <c r="A34" s="98" t="s">
        <v>177</v>
      </c>
      <c r="B34" s="98" t="s">
        <v>140</v>
      </c>
      <c r="C34" s="98" t="s">
        <v>141</v>
      </c>
      <c r="D34" s="98" t="s">
        <v>175</v>
      </c>
      <c r="E34" s="98" t="s">
        <v>176</v>
      </c>
      <c r="F34" s="98" t="s">
        <v>179</v>
      </c>
      <c r="G34" s="57">
        <v>2311832</v>
      </c>
    </row>
    <row r="35" spans="1:7" x14ac:dyDescent="0.55000000000000004">
      <c r="A35" s="98"/>
      <c r="B35" s="98"/>
      <c r="C35" s="98"/>
      <c r="D35" s="98"/>
      <c r="E35" s="98"/>
      <c r="F35" s="98"/>
      <c r="G35" s="289"/>
    </row>
    <row r="36" spans="1:7" x14ac:dyDescent="0.55000000000000004">
      <c r="A36" s="98"/>
      <c r="B36" s="98"/>
      <c r="C36" s="98"/>
      <c r="D36" s="98"/>
      <c r="E36" s="98"/>
      <c r="F36" s="98"/>
      <c r="G36" s="289"/>
    </row>
    <row r="37" spans="1:7" x14ac:dyDescent="0.55000000000000004">
      <c r="A37" s="98"/>
      <c r="B37" s="98"/>
      <c r="C37" s="98"/>
      <c r="D37" s="98"/>
      <c r="E37" s="98"/>
      <c r="F37" s="98"/>
      <c r="G37" s="289"/>
    </row>
    <row r="38" spans="1:7" x14ac:dyDescent="0.55000000000000004">
      <c r="A38" s="98"/>
      <c r="B38" s="98"/>
      <c r="C38" s="98"/>
      <c r="D38" s="98"/>
      <c r="E38" s="98"/>
      <c r="F38" s="98"/>
      <c r="G38" s="289"/>
    </row>
    <row r="39" spans="1:7" x14ac:dyDescent="0.55000000000000004">
      <c r="A39" s="98"/>
      <c r="B39" s="98"/>
      <c r="C39" s="98"/>
      <c r="D39" s="98"/>
      <c r="E39" s="98"/>
      <c r="F39" s="98"/>
      <c r="G39" s="289"/>
    </row>
    <row r="40" spans="1:7" x14ac:dyDescent="0.55000000000000004">
      <c r="A40" s="98"/>
      <c r="B40" s="98"/>
      <c r="C40" s="98"/>
      <c r="D40" s="98"/>
      <c r="E40" s="98"/>
      <c r="F40" s="98"/>
      <c r="G40" s="289"/>
    </row>
    <row r="41" spans="1:7" x14ac:dyDescent="0.55000000000000004">
      <c r="A41" s="98"/>
      <c r="B41" s="98"/>
      <c r="C41" s="98"/>
      <c r="D41" s="98"/>
      <c r="E41" s="98"/>
      <c r="F41" s="98"/>
      <c r="G41" s="289"/>
    </row>
    <row r="42" spans="1:7" x14ac:dyDescent="0.55000000000000004">
      <c r="A42" s="98"/>
      <c r="B42" s="98"/>
      <c r="C42" s="98"/>
      <c r="D42" s="98"/>
      <c r="E42" s="98"/>
      <c r="F42" s="98"/>
      <c r="G42" s="289"/>
    </row>
    <row r="43" spans="1:7" x14ac:dyDescent="0.55000000000000004">
      <c r="A43" s="98"/>
      <c r="B43" s="98"/>
      <c r="C43" s="98"/>
      <c r="D43" s="98"/>
      <c r="E43" s="98"/>
      <c r="F43" s="98"/>
      <c r="G43" s="289"/>
    </row>
    <row r="44" spans="1:7" x14ac:dyDescent="0.55000000000000004">
      <c r="A44" s="98"/>
      <c r="B44" s="98"/>
      <c r="C44" s="98"/>
      <c r="D44" s="98"/>
      <c r="E44" s="98"/>
      <c r="F44" s="98"/>
      <c r="G44" s="289"/>
    </row>
    <row r="45" spans="1:7" x14ac:dyDescent="0.55000000000000004">
      <c r="A45" s="290"/>
      <c r="B45" s="290"/>
      <c r="C45" s="290"/>
      <c r="D45" s="290"/>
      <c r="E45" s="290"/>
      <c r="F45" s="290"/>
      <c r="G45" s="291"/>
    </row>
    <row r="46" spans="1:7" x14ac:dyDescent="0.55000000000000004">
      <c r="A46" s="330" t="s">
        <v>49</v>
      </c>
      <c r="B46" s="330"/>
      <c r="C46" s="330"/>
      <c r="D46" s="330"/>
      <c r="E46" s="330"/>
      <c r="F46" s="330"/>
      <c r="G46" s="213">
        <f>SUM(G29:G45)</f>
        <v>9113871.0399999991</v>
      </c>
    </row>
  </sheetData>
  <mergeCells count="5">
    <mergeCell ref="A1:G1"/>
    <mergeCell ref="A2:G2"/>
    <mergeCell ref="A3:G3"/>
    <mergeCell ref="A24:F24"/>
    <mergeCell ref="A46:F46"/>
  </mergeCells>
  <pageMargins left="0.70866141732283472" right="0.5118110236220472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30</vt:i4>
      </vt:variant>
      <vt:variant>
        <vt:lpstr>ช่วงที่มีชื่อ</vt:lpstr>
      </vt:variant>
      <vt:variant>
        <vt:i4>1</vt:i4>
      </vt:variant>
    </vt:vector>
  </HeadingPairs>
  <TitlesOfParts>
    <vt:vector size="31" baseType="lpstr">
      <vt:lpstr>งบแสดงฐานะทางการเงิน</vt:lpstr>
      <vt:lpstr>ข้อมูลทั่วไป</vt:lpstr>
      <vt:lpstr>เหตุ2 </vt:lpstr>
      <vt:lpstr>2.1</vt:lpstr>
      <vt:lpstr>เหตุ3</vt:lpstr>
      <vt:lpstr>เหตุ4</vt:lpstr>
      <vt:lpstr>หมายเหตุ  5 </vt:lpstr>
      <vt:lpstr>หมายเหตุ  6 </vt:lpstr>
      <vt:lpstr>หมายเหตุ  7</vt:lpstr>
      <vt:lpstr>หมายเหตุ 8</vt:lpstr>
      <vt:lpstr>เหตุ9</vt:lpstr>
      <vt:lpstr>เหต 9.1</vt:lpstr>
      <vt:lpstr>เหตุ 10</vt:lpstr>
      <vt:lpstr>แผนงานบริหารงานทั่วไป</vt:lpstr>
      <vt:lpstr>รักษาความสงบภายใน</vt:lpstr>
      <vt:lpstr>แผนงานการศึกษา</vt:lpstr>
      <vt:lpstr>แผนงานสาธารณสุข</vt:lpstr>
      <vt:lpstr>แผนงานเคหะและชุมชน</vt:lpstr>
      <vt:lpstr>แผนงานสร้างความเข้มแข็งของชุมชน</vt:lpstr>
      <vt:lpstr>ศาสนาวัฒนธรรมและนันทนาการ</vt:lpstr>
      <vt:lpstr>แผนงานการเกษตร</vt:lpstr>
      <vt:lpstr>แผนงานงบกลาง</vt:lpstr>
      <vt:lpstr>แผนงานรวม</vt:lpstr>
      <vt:lpstr>รายจ่ายจากสะสม</vt:lpstr>
      <vt:lpstr>จ่ายจากเงินรายรับ</vt:lpstr>
      <vt:lpstr>เงินรายรับและเงินสะสม </vt:lpstr>
      <vt:lpstr>จ่ายจากเงินรายรับและเงินสะสม</vt:lpstr>
      <vt:lpstr>งบทดลองก่อนปิดบัญชี</vt:lpstr>
      <vt:lpstr>รายรับประกอบงบทดลองก่อนปิดบัญชี</vt:lpstr>
      <vt:lpstr>งบทดลองหลังปิดบัญชี</vt:lpstr>
      <vt:lpstr>เหตุ3!Print_Titles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ACC</cp:lastModifiedBy>
  <cp:lastPrinted>2019-06-25T01:44:45Z</cp:lastPrinted>
  <dcterms:created xsi:type="dcterms:W3CDTF">2018-08-14T03:44:01Z</dcterms:created>
  <dcterms:modified xsi:type="dcterms:W3CDTF">2019-06-25T05:43:44Z</dcterms:modified>
</cp:coreProperties>
</file>